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<sst xmlns="http://schemas.openxmlformats.org/spreadsheetml/2006/main" count="131" uniqueCount="90">
  <si>
    <t>Волгоградская областная</t>
  </si>
  <si>
    <t xml:space="preserve">Федерация Спортивного </t>
  </si>
  <si>
    <t>Боулинга</t>
  </si>
  <si>
    <t>Таблица результатов Чемпионата города Волгограда 2012</t>
  </si>
  <si>
    <t xml:space="preserve">1 этап </t>
  </si>
  <si>
    <t>28 января 2012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</si>
  <si>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</si>
  <si>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</si>
  <si>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</si>
  <si>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</si>
  <si>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</si>
  <si>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</si>
  <si>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</si>
  <si>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</si>
  <si>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</t>
  </si>
  <si>
    <t>Шукаев М</t>
  </si>
  <si>
    <t>Егозарьян А</t>
  </si>
  <si>
    <t>Ульянов Г</t>
  </si>
  <si>
    <t>Марченко П</t>
  </si>
  <si>
    <t>Поляков А</t>
  </si>
  <si>
    <t>Лазарев С</t>
  </si>
  <si>
    <t>Безотосный А</t>
  </si>
  <si>
    <t>Кекеев Б</t>
  </si>
  <si>
    <t>Анипко А</t>
  </si>
  <si>
    <t>Мясников В</t>
  </si>
  <si>
    <t>Лаптев В</t>
  </si>
  <si>
    <t>Горбунов И</t>
  </si>
  <si>
    <t>Кияшкин А</t>
  </si>
  <si>
    <t>Корецкий В</t>
  </si>
  <si>
    <t>Соков А</t>
  </si>
  <si>
    <t>Царьков С</t>
  </si>
  <si>
    <t>Попов В</t>
  </si>
  <si>
    <t>Павлов В</t>
  </si>
  <si>
    <t>Калачев П</t>
  </si>
  <si>
    <t>Вайнман А</t>
  </si>
  <si>
    <t>Фамин Д</t>
  </si>
  <si>
    <t>Джумаев П</t>
  </si>
  <si>
    <t>Топольский А</t>
  </si>
  <si>
    <t>Гущин А</t>
  </si>
  <si>
    <t>Беляков А</t>
  </si>
  <si>
    <t>Майоров И</t>
  </si>
  <si>
    <t>Тарапатин В</t>
  </si>
  <si>
    <t>Рычагов М</t>
  </si>
  <si>
    <t>Мезинов А</t>
  </si>
  <si>
    <t>Котляров Н</t>
  </si>
  <si>
    <t>Хохлов С</t>
  </si>
  <si>
    <t>Рычагов Н</t>
  </si>
  <si>
    <t>Руденко С</t>
  </si>
  <si>
    <t>ЖЕНЩИНЫ</t>
  </si>
  <si>
    <t>Корецкая Я</t>
  </si>
  <si>
    <t>Лихолай А</t>
  </si>
  <si>
    <t>Ульянова А</t>
  </si>
  <si>
    <t>Вайнман М</t>
  </si>
  <si>
    <t>Горбунова О</t>
  </si>
  <si>
    <t>Иванова О</t>
  </si>
  <si>
    <t>Кургун Е</t>
  </si>
  <si>
    <t>Вайнман Д</t>
  </si>
  <si>
    <t>Шатыгина И</t>
  </si>
  <si>
    <t>Москаленко Ж</t>
  </si>
  <si>
    <t>Мясникова Н</t>
  </si>
  <si>
    <t>Антюфеева Е</t>
  </si>
  <si>
    <t>Хожамуратова Р</t>
  </si>
  <si>
    <t>Раунд Робин</t>
  </si>
  <si>
    <t>28  января 2012г.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</si>
  <si>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</si>
  <si>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</si>
  <si>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</si>
  <si>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</si>
  <si>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</si>
  <si>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</si>
  <si>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</si>
  <si>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</si>
  <si>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</si>
  <si>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</si>
  <si>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</si>
  <si>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</si>
  <si>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</si>
  <si>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</si>
  <si>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>Безотосный А.</t>
  </si>
  <si>
    <t>Шукаев М.</t>
  </si>
  <si>
    <t xml:space="preserve"> СТЕПЛЕДДЕР ЖЕНЩИН</t>
  </si>
  <si>
    <t>Иванова О.</t>
  </si>
  <si>
    <t>Вайнман М.</t>
  </si>
  <si>
    <t>Дорджиев А / Элиста</t>
  </si>
  <si>
    <t>Кияшкин А / Камышин</t>
  </si>
  <si>
    <t>Белов А / Волжский</t>
  </si>
  <si>
    <t>Яскевич Е / Камышин</t>
  </si>
  <si>
    <t>Тетюшев А / Камышин</t>
  </si>
  <si>
    <t>Шукаев М / Волжский</t>
  </si>
  <si>
    <t>Кекеев Б / Элиста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</si>
</sst>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b/>
      <sz val="10.5"/>
      <color indexed="31"/>
      <name val="Arial"/>
      <family val="2"/>
    </font>
    <font>
      <b/>
      <sz val="10.5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2" fillId="34" borderId="13" xfId="53" applyFont="1" applyFill="1" applyBorder="1" applyProtection="1">
      <alignment/>
      <protection locked="0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/>
      <protection locked="0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5" fillId="34" borderId="13" xfId="53" applyFont="1" applyFill="1" applyBorder="1" applyProtection="1">
      <alignment/>
      <protection locked="0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7" fillId="35" borderId="16" xfId="4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0" fontId="12" fillId="34" borderId="24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6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4" borderId="16" xfId="0" applyFont="1" applyFill="1" applyBorder="1" applyAlignment="1" applyProtection="1">
      <alignment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2" fillId="33" borderId="23" xfId="53" applyFont="1" applyFill="1" applyBorder="1" applyAlignment="1">
      <alignment horizontal="center"/>
      <protection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2" fillId="33" borderId="16" xfId="53" applyFont="1" applyFill="1" applyBorder="1" applyAlignment="1">
      <alignment horizontal="center"/>
      <protection/>
    </xf>
    <xf numFmtId="0" fontId="12" fillId="34" borderId="25" xfId="0" applyFont="1" applyFill="1" applyBorder="1" applyAlignment="1" applyProtection="1">
      <alignment/>
      <protection locked="0"/>
    </xf>
    <xf numFmtId="0" fontId="12" fillId="34" borderId="25" xfId="53" applyFont="1" applyFill="1" applyBorder="1" applyProtection="1">
      <alignment/>
      <protection locked="0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2" fillId="33" borderId="13" xfId="53" applyFont="1" applyFill="1" applyBorder="1" applyAlignment="1">
      <alignment horizontal="center"/>
      <protection/>
    </xf>
    <xf numFmtId="164" fontId="13" fillId="34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36" borderId="26" xfId="0" applyFill="1" applyBorder="1" applyAlignment="1">
      <alignment horizontal="center"/>
    </xf>
    <xf numFmtId="0" fontId="23" fillId="36" borderId="26" xfId="0" applyFont="1" applyFill="1" applyBorder="1" applyAlignment="1">
      <alignment horizontal="center"/>
    </xf>
    <xf numFmtId="0" fontId="29" fillId="34" borderId="27" xfId="0" applyNumberFormat="1" applyFont="1" applyFill="1" applyBorder="1" applyAlignment="1" applyProtection="1">
      <alignment horizontal="center"/>
      <protection locked="0"/>
    </xf>
    <xf numFmtId="0" fontId="29" fillId="34" borderId="27" xfId="0" applyNumberFormat="1" applyFont="1" applyFill="1" applyBorder="1" applyAlignment="1" applyProtection="1">
      <alignment/>
      <protection locked="0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1" fontId="30" fillId="34" borderId="13" xfId="0" applyNumberFormat="1" applyFont="1" applyFill="1" applyBorder="1" applyAlignment="1">
      <alignment horizontal="center"/>
    </xf>
    <xf numFmtId="1" fontId="30" fillId="34" borderId="0" xfId="0" applyNumberFormat="1" applyFont="1" applyFill="1" applyBorder="1" applyAlignment="1">
      <alignment horizontal="center"/>
    </xf>
    <xf numFmtId="1" fontId="30" fillId="34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30" fillId="34" borderId="11" xfId="0" applyNumberFormat="1" applyFont="1" applyFill="1" applyBorder="1" applyAlignment="1">
      <alignment horizontal="center"/>
    </xf>
    <xf numFmtId="1" fontId="30" fillId="34" borderId="18" xfId="0" applyNumberFormat="1" applyFont="1" applyFill="1" applyBorder="1" applyAlignment="1">
      <alignment horizontal="center"/>
    </xf>
    <xf numFmtId="1" fontId="30" fillId="34" borderId="15" xfId="0" applyNumberFormat="1" applyFont="1" applyFill="1" applyBorder="1" applyAlignment="1">
      <alignment horizontal="center"/>
    </xf>
    <xf numFmtId="1" fontId="30" fillId="34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1" fillId="34" borderId="13" xfId="0" applyNumberFormat="1" applyFont="1" applyFill="1" applyBorder="1" applyAlignment="1">
      <alignment horizontal="center"/>
    </xf>
    <xf numFmtId="0" fontId="12" fillId="34" borderId="27" xfId="0" applyNumberFormat="1" applyFont="1" applyFill="1" applyBorder="1" applyAlignment="1" applyProtection="1">
      <alignment horizontal="center"/>
      <protection locked="0"/>
    </xf>
    <xf numFmtId="0" fontId="12" fillId="34" borderId="27" xfId="0" applyNumberFormat="1" applyFont="1" applyFill="1" applyBorder="1" applyAlignment="1" applyProtection="1">
      <alignment horizontal="left"/>
      <protection locked="0"/>
    </xf>
    <xf numFmtId="1" fontId="32" fillId="37" borderId="13" xfId="0" applyNumberFormat="1" applyFont="1" applyFill="1" applyBorder="1" applyAlignment="1">
      <alignment horizontal="center"/>
    </xf>
    <xf numFmtId="1" fontId="32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6" fillId="34" borderId="28" xfId="0" applyFont="1" applyFill="1" applyBorder="1" applyAlignment="1" applyProtection="1">
      <alignment/>
      <protection locked="0"/>
    </xf>
    <xf numFmtId="0" fontId="36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5" fillId="0" borderId="1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6" fillId="0" borderId="0" xfId="0" applyFont="1" applyBorder="1" applyAlignment="1">
      <alignment/>
    </xf>
    <xf numFmtId="1" fontId="13" fillId="38" borderId="13" xfId="0" applyNumberFormat="1" applyFont="1" applyFill="1" applyBorder="1" applyAlignment="1">
      <alignment horizontal="center" vertical="center"/>
    </xf>
    <xf numFmtId="1" fontId="13" fillId="38" borderId="16" xfId="0" applyNumberFormat="1" applyFont="1" applyFill="1" applyBorder="1" applyAlignment="1">
      <alignment horizontal="center" vertical="center"/>
    </xf>
    <xf numFmtId="1" fontId="13" fillId="38" borderId="13" xfId="0" applyNumberFormat="1" applyFont="1" applyFill="1" applyBorder="1" applyAlignment="1">
      <alignment horizontal="center" vertical="center"/>
    </xf>
    <xf numFmtId="1" fontId="30" fillId="38" borderId="13" xfId="0" applyNumberFormat="1" applyFont="1" applyFill="1" applyBorder="1" applyAlignment="1">
      <alignment horizontal="center"/>
    </xf>
    <xf numFmtId="0" fontId="12" fillId="39" borderId="13" xfId="53" applyFont="1" applyFill="1" applyBorder="1" applyProtection="1">
      <alignment/>
      <protection locked="0"/>
    </xf>
    <xf numFmtId="0" fontId="12" fillId="39" borderId="13" xfId="0" applyFont="1" applyFill="1" applyBorder="1" applyAlignment="1" applyProtection="1">
      <alignment/>
      <protection locked="0"/>
    </xf>
    <xf numFmtId="0" fontId="12" fillId="39" borderId="16" xfId="0" applyFont="1" applyFill="1" applyBorder="1" applyAlignment="1" applyProtection="1">
      <alignment/>
      <protection locked="0"/>
    </xf>
    <xf numFmtId="0" fontId="15" fillId="39" borderId="13" xfId="53" applyFont="1" applyFill="1" applyBorder="1" applyProtection="1">
      <alignment/>
      <protection locked="0"/>
    </xf>
    <xf numFmtId="0" fontId="12" fillId="39" borderId="16" xfId="53" applyFont="1" applyFill="1" applyBorder="1" applyProtection="1">
      <alignment/>
      <protection locked="0"/>
    </xf>
    <xf numFmtId="0" fontId="12" fillId="39" borderId="18" xfId="0" applyFont="1" applyFill="1" applyBorder="1" applyAlignment="1" applyProtection="1">
      <alignment/>
      <protection locked="0"/>
    </xf>
    <xf numFmtId="0" fontId="8" fillId="40" borderId="13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5"/>
  <sheetViews>
    <sheetView zoomScalePageLayoutView="0" workbookViewId="0" topLeftCell="A34">
      <selection activeCell="P11" sqref="P11"/>
    </sheetView>
  </sheetViews>
  <sheetFormatPr defaultColWidth="9.140625" defaultRowHeight="12.75"/>
  <cols>
    <col min="1" max="1" width="5.28125" style="0" customWidth="1"/>
    <col min="2" max="2" width="32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>
      <c r="A9" s="17">
        <v>51</v>
      </c>
      <c r="B9" s="157" t="s">
        <v>14</v>
      </c>
      <c r="C9" s="19">
        <v>195</v>
      </c>
      <c r="D9" s="20">
        <v>226</v>
      </c>
      <c r="E9" s="21">
        <v>223</v>
      </c>
      <c r="F9" s="20">
        <v>245</v>
      </c>
      <c r="G9" s="21">
        <v>214</v>
      </c>
      <c r="H9" s="20">
        <v>203</v>
      </c>
      <c r="I9" s="22">
        <f aca="true" t="shared" si="0" ref="I9:I45">SUM(C9:H9)</f>
        <v>1306</v>
      </c>
      <c r="J9" s="23">
        <f aca="true" t="shared" si="1" ref="J9:J45">AVERAGE(C9:H9)</f>
        <v>217.66666666666666</v>
      </c>
      <c r="K9" s="24">
        <f aca="true" t="shared" si="2" ref="K9:K45">MAX(C9:H9)</f>
        <v>245</v>
      </c>
      <c r="L9" s="24">
        <f aca="true" t="shared" si="3" ref="L9:L45">IF(D9&lt;&gt;"",MAX(C9:H9)-MIN(C9:H9),"")</f>
        <v>50</v>
      </c>
      <c r="M9" s="22">
        <v>1</v>
      </c>
      <c r="N9" s="25">
        <f aca="true" t="shared" si="4" ref="N9:N34">MIN(C9:H9)</f>
        <v>195</v>
      </c>
      <c r="O9" s="26"/>
      <c r="P9" s="26"/>
      <c r="Q9" s="26"/>
      <c r="R9" s="26"/>
    </row>
    <row r="10" spans="1:16" s="16" customFormat="1" ht="12" customHeight="1">
      <c r="A10" s="17">
        <v>35</v>
      </c>
      <c r="B10" s="157" t="s">
        <v>88</v>
      </c>
      <c r="C10" s="27">
        <v>194</v>
      </c>
      <c r="D10" s="20">
        <v>232</v>
      </c>
      <c r="E10" s="21">
        <v>181</v>
      </c>
      <c r="F10" s="20">
        <v>223</v>
      </c>
      <c r="G10" s="21">
        <v>237</v>
      </c>
      <c r="H10" s="20">
        <v>201</v>
      </c>
      <c r="I10" s="22">
        <f t="shared" si="0"/>
        <v>1268</v>
      </c>
      <c r="J10" s="23">
        <f t="shared" si="1"/>
        <v>211.33333333333334</v>
      </c>
      <c r="K10" s="24">
        <f t="shared" si="2"/>
        <v>237</v>
      </c>
      <c r="L10" s="24">
        <f t="shared" si="3"/>
        <v>56</v>
      </c>
      <c r="M10" s="22">
        <v>2</v>
      </c>
      <c r="N10" s="25">
        <f t="shared" si="4"/>
        <v>181</v>
      </c>
      <c r="O10" s="28">
        <f aca="true" t="shared" si="5" ref="O10:O27">MIN(C10:H10)</f>
        <v>181</v>
      </c>
      <c r="P10" s="15"/>
    </row>
    <row r="11" spans="1:16" s="16" customFormat="1" ht="12" customHeight="1">
      <c r="A11" s="17">
        <v>29</v>
      </c>
      <c r="B11" s="157" t="s">
        <v>16</v>
      </c>
      <c r="C11" s="27">
        <v>207</v>
      </c>
      <c r="D11" s="20">
        <v>192</v>
      </c>
      <c r="E11" s="21">
        <v>221</v>
      </c>
      <c r="F11" s="20">
        <v>215</v>
      </c>
      <c r="G11" s="21">
        <v>184</v>
      </c>
      <c r="H11" s="20">
        <v>222</v>
      </c>
      <c r="I11" s="22">
        <f t="shared" si="0"/>
        <v>1241</v>
      </c>
      <c r="J11" s="23">
        <f t="shared" si="1"/>
        <v>206.83333333333334</v>
      </c>
      <c r="K11" s="24">
        <f t="shared" si="2"/>
        <v>222</v>
      </c>
      <c r="L11" s="24">
        <f t="shared" si="3"/>
        <v>38</v>
      </c>
      <c r="M11" s="22">
        <v>3</v>
      </c>
      <c r="N11" s="25">
        <f t="shared" si="4"/>
        <v>184</v>
      </c>
      <c r="O11" s="28">
        <f t="shared" si="5"/>
        <v>184</v>
      </c>
      <c r="P11" s="15"/>
    </row>
    <row r="12" spans="1:16" s="16" customFormat="1" ht="12" customHeight="1">
      <c r="A12" s="17">
        <v>30</v>
      </c>
      <c r="B12" s="157" t="s">
        <v>17</v>
      </c>
      <c r="C12" s="27">
        <v>224</v>
      </c>
      <c r="D12" s="21">
        <v>173</v>
      </c>
      <c r="E12" s="29">
        <v>212</v>
      </c>
      <c r="F12" s="30">
        <v>199</v>
      </c>
      <c r="G12" s="29">
        <v>177</v>
      </c>
      <c r="H12" s="30">
        <v>237</v>
      </c>
      <c r="I12" s="22">
        <f t="shared" si="0"/>
        <v>1222</v>
      </c>
      <c r="J12" s="23">
        <f t="shared" si="1"/>
        <v>203.66666666666666</v>
      </c>
      <c r="K12" s="24">
        <f t="shared" si="2"/>
        <v>237</v>
      </c>
      <c r="L12" s="24">
        <f t="shared" si="3"/>
        <v>64</v>
      </c>
      <c r="M12" s="22">
        <v>4</v>
      </c>
      <c r="N12" s="25">
        <f t="shared" si="4"/>
        <v>173</v>
      </c>
      <c r="O12" s="28">
        <f t="shared" si="5"/>
        <v>173</v>
      </c>
      <c r="P12" s="15"/>
    </row>
    <row r="13" spans="1:16" s="16" customFormat="1" ht="12" customHeight="1">
      <c r="A13" s="17">
        <v>2</v>
      </c>
      <c r="B13" s="157" t="s">
        <v>18</v>
      </c>
      <c r="C13" s="27">
        <v>193</v>
      </c>
      <c r="D13" s="31">
        <v>178</v>
      </c>
      <c r="E13" s="21">
        <v>221</v>
      </c>
      <c r="F13" s="20">
        <v>174</v>
      </c>
      <c r="G13" s="21">
        <v>210</v>
      </c>
      <c r="H13" s="27">
        <v>245</v>
      </c>
      <c r="I13" s="22">
        <f t="shared" si="0"/>
        <v>1221</v>
      </c>
      <c r="J13" s="23">
        <f t="shared" si="1"/>
        <v>203.5</v>
      </c>
      <c r="K13" s="24">
        <f t="shared" si="2"/>
        <v>245</v>
      </c>
      <c r="L13" s="24">
        <f t="shared" si="3"/>
        <v>71</v>
      </c>
      <c r="M13" s="22">
        <v>5</v>
      </c>
      <c r="N13" s="25">
        <f t="shared" si="4"/>
        <v>174</v>
      </c>
      <c r="O13" s="28">
        <f t="shared" si="5"/>
        <v>174</v>
      </c>
      <c r="P13" s="15"/>
    </row>
    <row r="14" spans="1:16" s="16" customFormat="1" ht="12" customHeight="1">
      <c r="A14" s="17">
        <v>10</v>
      </c>
      <c r="B14" s="158" t="s">
        <v>19</v>
      </c>
      <c r="C14" s="19">
        <v>213</v>
      </c>
      <c r="D14" s="33">
        <v>184</v>
      </c>
      <c r="E14" s="34">
        <v>222</v>
      </c>
      <c r="F14" s="33">
        <v>201</v>
      </c>
      <c r="G14" s="34">
        <v>185</v>
      </c>
      <c r="H14" s="33">
        <v>205</v>
      </c>
      <c r="I14" s="22">
        <f t="shared" si="0"/>
        <v>1210</v>
      </c>
      <c r="J14" s="23">
        <f t="shared" si="1"/>
        <v>201.66666666666666</v>
      </c>
      <c r="K14" s="24">
        <f t="shared" si="2"/>
        <v>222</v>
      </c>
      <c r="L14" s="24">
        <f t="shared" si="3"/>
        <v>38</v>
      </c>
      <c r="M14" s="22">
        <v>6</v>
      </c>
      <c r="N14" s="25">
        <f t="shared" si="4"/>
        <v>184</v>
      </c>
      <c r="O14" s="28">
        <f t="shared" si="5"/>
        <v>184</v>
      </c>
      <c r="P14" s="15"/>
    </row>
    <row r="15" spans="1:16" s="16" customFormat="1" ht="12" customHeight="1">
      <c r="A15" s="17">
        <v>32</v>
      </c>
      <c r="B15" s="160" t="s">
        <v>20</v>
      </c>
      <c r="C15" s="27">
        <v>232</v>
      </c>
      <c r="D15" s="21">
        <v>184</v>
      </c>
      <c r="E15" s="21">
        <v>187</v>
      </c>
      <c r="F15" s="21">
        <v>174</v>
      </c>
      <c r="G15" s="21">
        <v>180</v>
      </c>
      <c r="H15" s="21">
        <v>211</v>
      </c>
      <c r="I15" s="22">
        <f t="shared" si="0"/>
        <v>1168</v>
      </c>
      <c r="J15" s="23">
        <f t="shared" si="1"/>
        <v>194.66666666666666</v>
      </c>
      <c r="K15" s="24">
        <f t="shared" si="2"/>
        <v>232</v>
      </c>
      <c r="L15" s="24">
        <f t="shared" si="3"/>
        <v>58</v>
      </c>
      <c r="M15" s="22">
        <v>7</v>
      </c>
      <c r="N15" s="25">
        <f t="shared" si="4"/>
        <v>174</v>
      </c>
      <c r="O15" s="28">
        <f t="shared" si="5"/>
        <v>174</v>
      </c>
      <c r="P15" s="15"/>
    </row>
    <row r="16" spans="1:16" s="16" customFormat="1" ht="12" customHeight="1">
      <c r="A16" s="17">
        <v>28</v>
      </c>
      <c r="B16" s="157" t="s">
        <v>21</v>
      </c>
      <c r="C16" s="27">
        <v>189</v>
      </c>
      <c r="D16" s="20">
        <v>172</v>
      </c>
      <c r="E16" s="29">
        <v>204</v>
      </c>
      <c r="F16" s="30">
        <v>224</v>
      </c>
      <c r="G16" s="29">
        <v>182</v>
      </c>
      <c r="H16" s="30">
        <v>194</v>
      </c>
      <c r="I16" s="22">
        <f t="shared" si="0"/>
        <v>1165</v>
      </c>
      <c r="J16" s="23">
        <f t="shared" si="1"/>
        <v>194.16666666666666</v>
      </c>
      <c r="K16" s="24">
        <f t="shared" si="2"/>
        <v>224</v>
      </c>
      <c r="L16" s="24">
        <f t="shared" si="3"/>
        <v>52</v>
      </c>
      <c r="M16" s="22">
        <v>8</v>
      </c>
      <c r="N16" s="25">
        <f t="shared" si="4"/>
        <v>172</v>
      </c>
      <c r="O16" s="28">
        <f t="shared" si="5"/>
        <v>172</v>
      </c>
      <c r="P16" s="15"/>
    </row>
    <row r="17" spans="1:16" s="16" customFormat="1" ht="12" customHeight="1">
      <c r="A17" s="17">
        <v>34</v>
      </c>
      <c r="B17" s="157" t="s">
        <v>89</v>
      </c>
      <c r="C17" s="27">
        <v>172</v>
      </c>
      <c r="D17" s="20">
        <v>224</v>
      </c>
      <c r="E17" s="21">
        <v>202</v>
      </c>
      <c r="F17" s="20">
        <v>158</v>
      </c>
      <c r="G17" s="21">
        <v>171</v>
      </c>
      <c r="H17" s="20">
        <v>215</v>
      </c>
      <c r="I17" s="22">
        <f t="shared" si="0"/>
        <v>1142</v>
      </c>
      <c r="J17" s="23">
        <f t="shared" si="1"/>
        <v>190.33333333333334</v>
      </c>
      <c r="K17" s="24">
        <f t="shared" si="2"/>
        <v>224</v>
      </c>
      <c r="L17" s="24">
        <f t="shared" si="3"/>
        <v>66</v>
      </c>
      <c r="M17" s="22">
        <v>9</v>
      </c>
      <c r="N17" s="25">
        <f t="shared" si="4"/>
        <v>158</v>
      </c>
      <c r="O17" s="28">
        <f t="shared" si="5"/>
        <v>158</v>
      </c>
      <c r="P17" s="15"/>
    </row>
    <row r="18" spans="1:16" s="16" customFormat="1" ht="12" customHeight="1">
      <c r="A18" s="17">
        <v>8</v>
      </c>
      <c r="B18" s="158" t="s">
        <v>23</v>
      </c>
      <c r="C18" s="36">
        <v>212</v>
      </c>
      <c r="D18" s="37">
        <v>183</v>
      </c>
      <c r="E18" s="38">
        <v>162</v>
      </c>
      <c r="F18" s="37">
        <v>198</v>
      </c>
      <c r="G18" s="38">
        <v>200</v>
      </c>
      <c r="H18" s="39">
        <v>180</v>
      </c>
      <c r="I18" s="22">
        <f t="shared" si="0"/>
        <v>1135</v>
      </c>
      <c r="J18" s="23">
        <f t="shared" si="1"/>
        <v>189.16666666666666</v>
      </c>
      <c r="K18" s="24">
        <f t="shared" si="2"/>
        <v>212</v>
      </c>
      <c r="L18" s="24">
        <f t="shared" si="3"/>
        <v>50</v>
      </c>
      <c r="M18" s="22">
        <v>10</v>
      </c>
      <c r="N18" s="25">
        <f t="shared" si="4"/>
        <v>162</v>
      </c>
      <c r="O18" s="28">
        <f t="shared" si="5"/>
        <v>162</v>
      </c>
      <c r="P18" s="15"/>
    </row>
    <row r="19" spans="1:16" s="16" customFormat="1" ht="12" customHeight="1">
      <c r="A19" s="17">
        <v>20</v>
      </c>
      <c r="B19" s="158" t="s">
        <v>24</v>
      </c>
      <c r="C19" s="27">
        <v>180</v>
      </c>
      <c r="D19" s="20">
        <v>192</v>
      </c>
      <c r="E19" s="21">
        <v>161</v>
      </c>
      <c r="F19" s="20">
        <v>193</v>
      </c>
      <c r="G19" s="21">
        <v>213</v>
      </c>
      <c r="H19" s="20">
        <v>184</v>
      </c>
      <c r="I19" s="22">
        <f t="shared" si="0"/>
        <v>1123</v>
      </c>
      <c r="J19" s="23">
        <f t="shared" si="1"/>
        <v>187.16666666666666</v>
      </c>
      <c r="K19" s="24">
        <f t="shared" si="2"/>
        <v>213</v>
      </c>
      <c r="L19" s="24">
        <f t="shared" si="3"/>
        <v>52</v>
      </c>
      <c r="M19" s="22">
        <v>11</v>
      </c>
      <c r="N19" s="25">
        <f t="shared" si="4"/>
        <v>161</v>
      </c>
      <c r="O19" s="28">
        <f t="shared" si="5"/>
        <v>161</v>
      </c>
      <c r="P19" s="15"/>
    </row>
    <row r="20" spans="1:16" s="16" customFormat="1" ht="12" customHeight="1">
      <c r="A20" s="17">
        <v>7</v>
      </c>
      <c r="B20" s="158" t="s">
        <v>25</v>
      </c>
      <c r="C20" s="27">
        <v>230</v>
      </c>
      <c r="D20" s="20">
        <v>179</v>
      </c>
      <c r="E20" s="21">
        <v>213</v>
      </c>
      <c r="F20" s="20">
        <v>158</v>
      </c>
      <c r="G20" s="21">
        <v>189</v>
      </c>
      <c r="H20" s="20">
        <v>150</v>
      </c>
      <c r="I20" s="22">
        <f t="shared" si="0"/>
        <v>1119</v>
      </c>
      <c r="J20" s="23">
        <f t="shared" si="1"/>
        <v>186.5</v>
      </c>
      <c r="K20" s="24">
        <f t="shared" si="2"/>
        <v>230</v>
      </c>
      <c r="L20" s="24">
        <f t="shared" si="3"/>
        <v>80</v>
      </c>
      <c r="M20" s="22">
        <v>12</v>
      </c>
      <c r="N20" s="25">
        <f t="shared" si="4"/>
        <v>150</v>
      </c>
      <c r="O20" s="28">
        <f t="shared" si="5"/>
        <v>150</v>
      </c>
      <c r="P20" s="15"/>
    </row>
    <row r="21" spans="1:16" s="16" customFormat="1" ht="12" customHeight="1">
      <c r="A21" s="40">
        <v>31</v>
      </c>
      <c r="B21" s="158" t="s">
        <v>26</v>
      </c>
      <c r="C21" s="27">
        <v>174</v>
      </c>
      <c r="D21" s="21">
        <v>220</v>
      </c>
      <c r="E21" s="21">
        <v>173</v>
      </c>
      <c r="F21" s="21">
        <v>191</v>
      </c>
      <c r="G21" s="21">
        <v>186</v>
      </c>
      <c r="H21" s="21">
        <v>171</v>
      </c>
      <c r="I21" s="22">
        <f t="shared" si="0"/>
        <v>1115</v>
      </c>
      <c r="J21" s="23">
        <f t="shared" si="1"/>
        <v>185.83333333333334</v>
      </c>
      <c r="K21" s="24">
        <f t="shared" si="2"/>
        <v>220</v>
      </c>
      <c r="L21" s="24">
        <f t="shared" si="3"/>
        <v>49</v>
      </c>
      <c r="M21" s="22">
        <v>13</v>
      </c>
      <c r="N21" s="25">
        <f>MIN(C23:H23)</f>
        <v>156</v>
      </c>
      <c r="O21" s="28">
        <f>MIN(C23:H23)</f>
        <v>156</v>
      </c>
      <c r="P21" s="15"/>
    </row>
    <row r="22" spans="1:16" s="16" customFormat="1" ht="12" customHeight="1">
      <c r="A22" s="17">
        <v>44</v>
      </c>
      <c r="B22" s="157" t="s">
        <v>84</v>
      </c>
      <c r="C22" s="41">
        <v>181</v>
      </c>
      <c r="D22" s="30">
        <v>178</v>
      </c>
      <c r="E22" s="29">
        <v>157</v>
      </c>
      <c r="F22" s="30">
        <v>184</v>
      </c>
      <c r="G22" s="29">
        <v>211</v>
      </c>
      <c r="H22" s="30">
        <v>204</v>
      </c>
      <c r="I22" s="22">
        <f t="shared" si="0"/>
        <v>1115</v>
      </c>
      <c r="J22" s="23">
        <f t="shared" si="1"/>
        <v>185.83333333333334</v>
      </c>
      <c r="K22" s="24">
        <f t="shared" si="2"/>
        <v>211</v>
      </c>
      <c r="L22" s="24">
        <f t="shared" si="3"/>
        <v>54</v>
      </c>
      <c r="M22" s="22">
        <v>14</v>
      </c>
      <c r="N22" s="25">
        <f>MIN(C21:H21)</f>
        <v>171</v>
      </c>
      <c r="O22" s="28">
        <f>MIN(C21:H21)</f>
        <v>171</v>
      </c>
      <c r="P22" s="15"/>
    </row>
    <row r="23" spans="1:16" s="16" customFormat="1" ht="12" customHeight="1">
      <c r="A23" s="17">
        <v>18</v>
      </c>
      <c r="B23" s="161" t="s">
        <v>28</v>
      </c>
      <c r="C23" s="19">
        <v>212</v>
      </c>
      <c r="D23" s="33">
        <v>181</v>
      </c>
      <c r="E23" s="34">
        <v>156</v>
      </c>
      <c r="F23" s="33">
        <v>194</v>
      </c>
      <c r="G23" s="34">
        <v>212</v>
      </c>
      <c r="H23" s="33">
        <v>160</v>
      </c>
      <c r="I23" s="22">
        <f t="shared" si="0"/>
        <v>1115</v>
      </c>
      <c r="J23" s="23">
        <f t="shared" si="1"/>
        <v>185.83333333333334</v>
      </c>
      <c r="K23" s="24">
        <f t="shared" si="2"/>
        <v>212</v>
      </c>
      <c r="L23" s="24">
        <f t="shared" si="3"/>
        <v>56</v>
      </c>
      <c r="M23" s="22">
        <v>15</v>
      </c>
      <c r="N23" s="25">
        <f>MIN(C22:H22)</f>
        <v>157</v>
      </c>
      <c r="O23" s="28">
        <f>MIN(C22:H22)</f>
        <v>157</v>
      </c>
      <c r="P23" s="15"/>
    </row>
    <row r="24" spans="1:21" s="16" customFormat="1" ht="12" customHeight="1">
      <c r="A24" s="17">
        <v>11</v>
      </c>
      <c r="B24" s="162" t="s">
        <v>29</v>
      </c>
      <c r="C24" s="21">
        <v>156</v>
      </c>
      <c r="D24" s="20">
        <v>191</v>
      </c>
      <c r="E24" s="21">
        <v>215</v>
      </c>
      <c r="F24" s="20">
        <v>159</v>
      </c>
      <c r="G24" s="21">
        <v>189</v>
      </c>
      <c r="H24" s="27">
        <v>197</v>
      </c>
      <c r="I24" s="42">
        <f t="shared" si="0"/>
        <v>1107</v>
      </c>
      <c r="J24" s="23">
        <f t="shared" si="1"/>
        <v>184.5</v>
      </c>
      <c r="K24" s="24">
        <f t="shared" si="2"/>
        <v>215</v>
      </c>
      <c r="L24" s="24">
        <f t="shared" si="3"/>
        <v>59</v>
      </c>
      <c r="M24" s="22">
        <v>16</v>
      </c>
      <c r="N24" s="25">
        <f t="shared" si="4"/>
        <v>156</v>
      </c>
      <c r="O24" s="28">
        <f t="shared" si="5"/>
        <v>156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41</v>
      </c>
      <c r="B25" s="35" t="s">
        <v>83</v>
      </c>
      <c r="C25" s="41">
        <v>175</v>
      </c>
      <c r="D25" s="30">
        <v>182</v>
      </c>
      <c r="E25" s="43">
        <v>178</v>
      </c>
      <c r="F25" s="29">
        <v>195</v>
      </c>
      <c r="G25" s="41">
        <v>183</v>
      </c>
      <c r="H25" s="30">
        <v>192</v>
      </c>
      <c r="I25" s="22">
        <f t="shared" si="0"/>
        <v>1105</v>
      </c>
      <c r="J25" s="23">
        <f t="shared" si="1"/>
        <v>184.16666666666666</v>
      </c>
      <c r="K25" s="24">
        <f t="shared" si="2"/>
        <v>195</v>
      </c>
      <c r="L25" s="24">
        <f t="shared" si="3"/>
        <v>20</v>
      </c>
      <c r="M25" s="22">
        <v>17</v>
      </c>
      <c r="N25" s="25">
        <f t="shared" si="4"/>
        <v>175</v>
      </c>
      <c r="O25" s="28">
        <f t="shared" si="5"/>
        <v>175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17">
        <v>36</v>
      </c>
      <c r="B26" s="35" t="s">
        <v>85</v>
      </c>
      <c r="C26" s="41">
        <v>166</v>
      </c>
      <c r="D26" s="30">
        <v>178</v>
      </c>
      <c r="E26" s="29">
        <v>208</v>
      </c>
      <c r="F26" s="30">
        <v>195</v>
      </c>
      <c r="G26" s="29">
        <v>171</v>
      </c>
      <c r="H26" s="30">
        <v>166</v>
      </c>
      <c r="I26" s="22">
        <f t="shared" si="0"/>
        <v>1084</v>
      </c>
      <c r="J26" s="23">
        <f t="shared" si="1"/>
        <v>180.66666666666666</v>
      </c>
      <c r="K26" s="24">
        <f t="shared" si="2"/>
        <v>208</v>
      </c>
      <c r="L26" s="24">
        <f t="shared" si="3"/>
        <v>42</v>
      </c>
      <c r="M26" s="22">
        <v>18</v>
      </c>
      <c r="N26" s="25">
        <f t="shared" si="4"/>
        <v>166</v>
      </c>
      <c r="O26" s="28">
        <f t="shared" si="5"/>
        <v>166</v>
      </c>
      <c r="P26" s="15"/>
      <c r="Q26" s="15"/>
      <c r="R26" s="15"/>
      <c r="S26" s="15"/>
      <c r="T26" s="15"/>
      <c r="U26" s="15"/>
    </row>
    <row r="27" spans="1:21" s="16" customFormat="1" ht="12" customHeight="1">
      <c r="A27" s="17">
        <v>1</v>
      </c>
      <c r="B27" s="18" t="s">
        <v>30</v>
      </c>
      <c r="C27" s="41">
        <v>186</v>
      </c>
      <c r="D27" s="30">
        <v>205</v>
      </c>
      <c r="E27" s="29">
        <v>176</v>
      </c>
      <c r="F27" s="30">
        <v>166</v>
      </c>
      <c r="G27" s="29">
        <v>184</v>
      </c>
      <c r="H27" s="30">
        <v>164</v>
      </c>
      <c r="I27" s="22">
        <f t="shared" si="0"/>
        <v>1081</v>
      </c>
      <c r="J27" s="23">
        <f t="shared" si="1"/>
        <v>180.16666666666666</v>
      </c>
      <c r="K27" s="24">
        <f t="shared" si="2"/>
        <v>205</v>
      </c>
      <c r="L27" s="24">
        <f t="shared" si="3"/>
        <v>41</v>
      </c>
      <c r="M27" s="22">
        <v>19</v>
      </c>
      <c r="N27" s="25">
        <f t="shared" si="4"/>
        <v>164</v>
      </c>
      <c r="O27" s="28">
        <f t="shared" si="5"/>
        <v>164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44">
        <v>26</v>
      </c>
      <c r="B28" s="32" t="s">
        <v>31</v>
      </c>
      <c r="C28" s="41">
        <v>197</v>
      </c>
      <c r="D28" s="30">
        <v>183</v>
      </c>
      <c r="E28" s="29">
        <v>154</v>
      </c>
      <c r="F28" s="30">
        <v>172</v>
      </c>
      <c r="G28" s="29">
        <v>204</v>
      </c>
      <c r="H28" s="30">
        <v>170</v>
      </c>
      <c r="I28" s="22">
        <f t="shared" si="0"/>
        <v>1080</v>
      </c>
      <c r="J28" s="23">
        <f t="shared" si="1"/>
        <v>180</v>
      </c>
      <c r="K28" s="24">
        <f t="shared" si="2"/>
        <v>204</v>
      </c>
      <c r="L28" s="24">
        <f t="shared" si="3"/>
        <v>50</v>
      </c>
      <c r="M28" s="22">
        <v>20</v>
      </c>
      <c r="N28" s="25">
        <f t="shared" si="4"/>
        <v>154</v>
      </c>
      <c r="O28" s="28"/>
      <c r="P28" s="15"/>
      <c r="Q28" s="15"/>
      <c r="R28" s="15"/>
      <c r="S28" s="15"/>
      <c r="T28" s="15"/>
      <c r="U28" s="15"/>
    </row>
    <row r="29" spans="1:21" s="16" customFormat="1" ht="12" customHeight="1">
      <c r="A29" s="45">
        <v>22</v>
      </c>
      <c r="B29" s="32" t="s">
        <v>32</v>
      </c>
      <c r="C29" s="41">
        <v>187</v>
      </c>
      <c r="D29" s="30">
        <v>174</v>
      </c>
      <c r="E29" s="29">
        <v>202</v>
      </c>
      <c r="F29" s="30">
        <v>146</v>
      </c>
      <c r="G29" s="29">
        <v>168</v>
      </c>
      <c r="H29" s="30">
        <v>203</v>
      </c>
      <c r="I29" s="22">
        <f t="shared" si="0"/>
        <v>1080</v>
      </c>
      <c r="J29" s="23">
        <f t="shared" si="1"/>
        <v>180</v>
      </c>
      <c r="K29" s="24">
        <f t="shared" si="2"/>
        <v>203</v>
      </c>
      <c r="L29" s="24">
        <f t="shared" si="3"/>
        <v>57</v>
      </c>
      <c r="M29" s="22">
        <v>21</v>
      </c>
      <c r="N29" s="25">
        <f t="shared" si="4"/>
        <v>146</v>
      </c>
      <c r="O29" s="28"/>
      <c r="P29" s="15"/>
      <c r="Q29" s="15"/>
      <c r="R29" s="15"/>
      <c r="S29" s="15"/>
      <c r="T29" s="15"/>
      <c r="U29" s="15"/>
    </row>
    <row r="30" spans="1:21" s="16" customFormat="1" ht="12" customHeight="1">
      <c r="A30" s="45">
        <v>13</v>
      </c>
      <c r="B30" s="18" t="s">
        <v>33</v>
      </c>
      <c r="C30" s="41">
        <v>178</v>
      </c>
      <c r="D30" s="30">
        <v>149</v>
      </c>
      <c r="E30" s="29">
        <v>188</v>
      </c>
      <c r="F30" s="30">
        <v>175</v>
      </c>
      <c r="G30" s="29">
        <v>170</v>
      </c>
      <c r="H30" s="30">
        <v>209</v>
      </c>
      <c r="I30" s="22">
        <f t="shared" si="0"/>
        <v>1069</v>
      </c>
      <c r="J30" s="23">
        <f t="shared" si="1"/>
        <v>178.16666666666666</v>
      </c>
      <c r="K30" s="24">
        <f t="shared" si="2"/>
        <v>209</v>
      </c>
      <c r="L30" s="24">
        <f t="shared" si="3"/>
        <v>60</v>
      </c>
      <c r="M30" s="22">
        <v>22</v>
      </c>
      <c r="N30" s="25">
        <f t="shared" si="4"/>
        <v>149</v>
      </c>
      <c r="O30" s="28"/>
      <c r="P30" s="15"/>
      <c r="Q30" s="15"/>
      <c r="R30" s="15"/>
      <c r="S30" s="15"/>
      <c r="T30" s="15"/>
      <c r="U30" s="15"/>
    </row>
    <row r="31" spans="1:21" s="16" customFormat="1" ht="12" customHeight="1">
      <c r="A31" s="45">
        <v>6</v>
      </c>
      <c r="B31" s="18" t="s">
        <v>34</v>
      </c>
      <c r="C31" s="41">
        <v>157</v>
      </c>
      <c r="D31" s="30">
        <v>196</v>
      </c>
      <c r="E31" s="29">
        <v>169</v>
      </c>
      <c r="F31" s="30">
        <v>150</v>
      </c>
      <c r="G31" s="29">
        <v>198</v>
      </c>
      <c r="H31" s="30">
        <v>183</v>
      </c>
      <c r="I31" s="22">
        <f t="shared" si="0"/>
        <v>1053</v>
      </c>
      <c r="J31" s="23">
        <f t="shared" si="1"/>
        <v>175.5</v>
      </c>
      <c r="K31" s="24">
        <f t="shared" si="2"/>
        <v>198</v>
      </c>
      <c r="L31" s="24">
        <f t="shared" si="3"/>
        <v>48</v>
      </c>
      <c r="M31" s="22">
        <v>23</v>
      </c>
      <c r="N31" s="25">
        <f t="shared" si="4"/>
        <v>150</v>
      </c>
      <c r="O31" s="28"/>
      <c r="P31" s="15"/>
      <c r="Q31" s="15"/>
      <c r="R31" s="15"/>
      <c r="S31" s="15"/>
      <c r="T31" s="15"/>
      <c r="U31" s="15"/>
    </row>
    <row r="32" spans="1:21" s="16" customFormat="1" ht="12" customHeight="1">
      <c r="A32" s="45">
        <v>14</v>
      </c>
      <c r="B32" s="18" t="s">
        <v>35</v>
      </c>
      <c r="C32" s="41">
        <v>150</v>
      </c>
      <c r="D32" s="30">
        <v>179</v>
      </c>
      <c r="E32" s="29">
        <v>183</v>
      </c>
      <c r="F32" s="30">
        <v>231</v>
      </c>
      <c r="G32" s="29">
        <v>130</v>
      </c>
      <c r="H32" s="30">
        <v>172</v>
      </c>
      <c r="I32" s="22">
        <f t="shared" si="0"/>
        <v>1045</v>
      </c>
      <c r="J32" s="23">
        <f t="shared" si="1"/>
        <v>174.16666666666666</v>
      </c>
      <c r="K32" s="24">
        <f t="shared" si="2"/>
        <v>231</v>
      </c>
      <c r="L32" s="24">
        <f t="shared" si="3"/>
        <v>101</v>
      </c>
      <c r="M32" s="22">
        <v>24</v>
      </c>
      <c r="N32" s="25">
        <f t="shared" si="4"/>
        <v>130</v>
      </c>
      <c r="O32" s="28">
        <f>MIN(C32:H32)</f>
        <v>130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45">
        <v>15</v>
      </c>
      <c r="B33" s="18" t="s">
        <v>36</v>
      </c>
      <c r="C33" s="41">
        <v>173</v>
      </c>
      <c r="D33" s="30">
        <v>129</v>
      </c>
      <c r="E33" s="46">
        <v>202</v>
      </c>
      <c r="F33" s="30">
        <v>128</v>
      </c>
      <c r="G33" s="29">
        <v>246</v>
      </c>
      <c r="H33" s="30">
        <v>153</v>
      </c>
      <c r="I33" s="22">
        <f t="shared" si="0"/>
        <v>1031</v>
      </c>
      <c r="J33" s="23">
        <f t="shared" si="1"/>
        <v>171.83333333333334</v>
      </c>
      <c r="K33" s="153">
        <f t="shared" si="2"/>
        <v>246</v>
      </c>
      <c r="L33" s="24">
        <f t="shared" si="3"/>
        <v>118</v>
      </c>
      <c r="M33" s="22">
        <v>25</v>
      </c>
      <c r="N33" s="25">
        <f t="shared" si="4"/>
        <v>128</v>
      </c>
      <c r="O33" s="28"/>
      <c r="P33" s="15"/>
      <c r="Q33" s="15"/>
      <c r="R33" s="15"/>
      <c r="S33" s="15"/>
      <c r="T33" s="15"/>
      <c r="U33" s="15"/>
    </row>
    <row r="34" spans="1:21" s="16" customFormat="1" ht="12" customHeight="1">
      <c r="A34" s="44">
        <v>27</v>
      </c>
      <c r="B34" s="32" t="s">
        <v>37</v>
      </c>
      <c r="C34" s="41">
        <v>165</v>
      </c>
      <c r="D34" s="30">
        <v>158</v>
      </c>
      <c r="E34" s="29">
        <v>159</v>
      </c>
      <c r="F34" s="30">
        <v>164</v>
      </c>
      <c r="G34" s="29">
        <v>192</v>
      </c>
      <c r="H34" s="30">
        <v>192</v>
      </c>
      <c r="I34" s="22">
        <f t="shared" si="0"/>
        <v>1030</v>
      </c>
      <c r="J34" s="23">
        <f t="shared" si="1"/>
        <v>171.66666666666666</v>
      </c>
      <c r="K34" s="24">
        <f t="shared" si="2"/>
        <v>192</v>
      </c>
      <c r="L34" s="24">
        <f t="shared" si="3"/>
        <v>34</v>
      </c>
      <c r="M34" s="22">
        <v>26</v>
      </c>
      <c r="N34" s="25">
        <f t="shared" si="4"/>
        <v>158</v>
      </c>
      <c r="O34" s="28"/>
      <c r="P34" s="15"/>
      <c r="Q34" s="15"/>
      <c r="R34" s="15"/>
      <c r="S34" s="15"/>
      <c r="T34" s="15"/>
      <c r="U34" s="15"/>
    </row>
    <row r="35" spans="1:21" s="16" customFormat="1" ht="12.75" customHeight="1">
      <c r="A35" s="45">
        <v>19</v>
      </c>
      <c r="B35" s="18" t="s">
        <v>38</v>
      </c>
      <c r="C35" s="41">
        <v>156</v>
      </c>
      <c r="D35" s="30">
        <v>192</v>
      </c>
      <c r="E35" s="29">
        <v>152</v>
      </c>
      <c r="F35" s="30">
        <v>161</v>
      </c>
      <c r="G35" s="29">
        <v>161</v>
      </c>
      <c r="H35" s="30">
        <v>202</v>
      </c>
      <c r="I35" s="22">
        <f t="shared" si="0"/>
        <v>1024</v>
      </c>
      <c r="J35" s="23">
        <f t="shared" si="1"/>
        <v>170.66666666666666</v>
      </c>
      <c r="K35" s="24">
        <f t="shared" si="2"/>
        <v>202</v>
      </c>
      <c r="L35" s="24">
        <f t="shared" si="3"/>
        <v>50</v>
      </c>
      <c r="M35" s="22">
        <v>27</v>
      </c>
      <c r="N35" s="25" t="e">
        <f>MIN(#REF!)</f>
        <v>#REF!</v>
      </c>
      <c r="O35" s="47"/>
      <c r="P35" s="15"/>
      <c r="Q35" s="15"/>
      <c r="R35" s="15"/>
      <c r="S35" s="15"/>
      <c r="T35" s="15"/>
      <c r="U35" s="15"/>
    </row>
    <row r="36" spans="1:21" s="16" customFormat="1" ht="12" customHeight="1">
      <c r="A36" s="17">
        <v>9</v>
      </c>
      <c r="B36" s="48" t="s">
        <v>39</v>
      </c>
      <c r="C36" s="41">
        <v>156</v>
      </c>
      <c r="D36" s="30">
        <v>189</v>
      </c>
      <c r="E36" s="29">
        <v>194</v>
      </c>
      <c r="F36" s="30">
        <v>158</v>
      </c>
      <c r="G36" s="29">
        <v>155</v>
      </c>
      <c r="H36" s="30">
        <v>169</v>
      </c>
      <c r="I36" s="22">
        <f t="shared" si="0"/>
        <v>1021</v>
      </c>
      <c r="J36" s="23">
        <f t="shared" si="1"/>
        <v>170.16666666666666</v>
      </c>
      <c r="K36" s="24">
        <f t="shared" si="2"/>
        <v>194</v>
      </c>
      <c r="L36" s="24">
        <f t="shared" si="3"/>
        <v>39</v>
      </c>
      <c r="M36" s="22">
        <v>28</v>
      </c>
      <c r="N36" s="25">
        <f aca="true" t="shared" si="6" ref="N36:N44">MIN(C46:H46)</f>
        <v>0</v>
      </c>
      <c r="O36" s="49"/>
      <c r="P36" s="15"/>
      <c r="Q36" s="15"/>
      <c r="R36" s="15"/>
      <c r="S36" s="15"/>
      <c r="T36" s="15"/>
      <c r="U36" s="15"/>
    </row>
    <row r="37" spans="1:21" s="52" customFormat="1" ht="12" customHeight="1">
      <c r="A37" s="45">
        <v>40</v>
      </c>
      <c r="B37" s="35" t="s">
        <v>40</v>
      </c>
      <c r="C37" s="41">
        <v>157</v>
      </c>
      <c r="D37" s="30">
        <v>146</v>
      </c>
      <c r="E37" s="29">
        <v>180</v>
      </c>
      <c r="F37" s="30">
        <v>156</v>
      </c>
      <c r="G37" s="29">
        <v>166</v>
      </c>
      <c r="H37" s="30">
        <v>193</v>
      </c>
      <c r="I37" s="22">
        <f t="shared" si="0"/>
        <v>998</v>
      </c>
      <c r="J37" s="23">
        <f t="shared" si="1"/>
        <v>166.33333333333334</v>
      </c>
      <c r="K37" s="24">
        <f t="shared" si="2"/>
        <v>193</v>
      </c>
      <c r="L37" s="24">
        <f t="shared" si="3"/>
        <v>47</v>
      </c>
      <c r="M37" s="22">
        <v>29</v>
      </c>
      <c r="N37" s="25">
        <f t="shared" si="6"/>
        <v>1</v>
      </c>
      <c r="O37" s="50" t="s">
        <v>13</v>
      </c>
      <c r="P37" s="51"/>
      <c r="Q37" s="51"/>
      <c r="R37" s="51"/>
      <c r="S37" s="51"/>
      <c r="T37" s="51"/>
      <c r="U37" s="51"/>
    </row>
    <row r="38" spans="1:21" s="16" customFormat="1" ht="12" customHeight="1">
      <c r="A38" s="45">
        <v>16</v>
      </c>
      <c r="B38" s="32" t="s">
        <v>41</v>
      </c>
      <c r="C38" s="41">
        <v>149</v>
      </c>
      <c r="D38" s="30">
        <v>171</v>
      </c>
      <c r="E38" s="29">
        <v>150</v>
      </c>
      <c r="F38" s="30">
        <v>185</v>
      </c>
      <c r="G38" s="29">
        <v>179</v>
      </c>
      <c r="H38" s="30">
        <v>159</v>
      </c>
      <c r="I38" s="22">
        <f t="shared" si="0"/>
        <v>993</v>
      </c>
      <c r="J38" s="23">
        <f t="shared" si="1"/>
        <v>165.5</v>
      </c>
      <c r="K38" s="24">
        <f t="shared" si="2"/>
        <v>185</v>
      </c>
      <c r="L38" s="24">
        <f t="shared" si="3"/>
        <v>36</v>
      </c>
      <c r="M38" s="22">
        <v>30</v>
      </c>
      <c r="N38" s="25">
        <f t="shared" si="6"/>
        <v>162</v>
      </c>
      <c r="O38" s="53">
        <f aca="true" t="shared" si="7" ref="O38:O44">MIN(C48:H48)</f>
        <v>162</v>
      </c>
      <c r="P38" s="15"/>
      <c r="Q38" s="15"/>
      <c r="R38" s="15"/>
      <c r="S38" s="15"/>
      <c r="T38" s="15"/>
      <c r="U38" s="15"/>
    </row>
    <row r="39" spans="1:21" s="55" customFormat="1" ht="12" customHeight="1">
      <c r="A39" s="45">
        <v>21</v>
      </c>
      <c r="B39" s="18" t="s">
        <v>42</v>
      </c>
      <c r="C39" s="41">
        <v>224</v>
      </c>
      <c r="D39" s="30">
        <v>156</v>
      </c>
      <c r="E39" s="29">
        <v>123</v>
      </c>
      <c r="F39" s="30">
        <v>164</v>
      </c>
      <c r="G39" s="29">
        <v>178</v>
      </c>
      <c r="H39" s="30">
        <v>135</v>
      </c>
      <c r="I39" s="22">
        <f t="shared" si="0"/>
        <v>980</v>
      </c>
      <c r="J39" s="23">
        <f t="shared" si="1"/>
        <v>163.33333333333334</v>
      </c>
      <c r="K39" s="24">
        <f t="shared" si="2"/>
        <v>224</v>
      </c>
      <c r="L39" s="24">
        <f t="shared" si="3"/>
        <v>101</v>
      </c>
      <c r="M39" s="22">
        <v>31</v>
      </c>
      <c r="N39" s="25">
        <f t="shared" si="6"/>
        <v>164</v>
      </c>
      <c r="O39" s="53">
        <f t="shared" si="7"/>
        <v>164</v>
      </c>
      <c r="P39" s="54"/>
      <c r="Q39" s="54"/>
      <c r="R39" s="54"/>
      <c r="S39" s="54"/>
      <c r="T39" s="54"/>
      <c r="U39" s="54"/>
    </row>
    <row r="40" spans="1:21" s="55" customFormat="1" ht="12" customHeight="1">
      <c r="A40" s="45">
        <v>46</v>
      </c>
      <c r="B40" s="35" t="s">
        <v>43</v>
      </c>
      <c r="C40" s="41">
        <v>163</v>
      </c>
      <c r="D40" s="30">
        <v>148</v>
      </c>
      <c r="E40" s="29">
        <v>135</v>
      </c>
      <c r="F40" s="30">
        <v>161</v>
      </c>
      <c r="G40" s="29">
        <v>136</v>
      </c>
      <c r="H40" s="30">
        <v>231</v>
      </c>
      <c r="I40" s="22">
        <f t="shared" si="0"/>
        <v>974</v>
      </c>
      <c r="J40" s="23">
        <f t="shared" si="1"/>
        <v>162.33333333333334</v>
      </c>
      <c r="K40" s="24">
        <f t="shared" si="2"/>
        <v>231</v>
      </c>
      <c r="L40" s="24">
        <f t="shared" si="3"/>
        <v>96</v>
      </c>
      <c r="M40" s="22">
        <v>32</v>
      </c>
      <c r="N40" s="25">
        <f t="shared" si="6"/>
        <v>147</v>
      </c>
      <c r="O40" s="53">
        <f t="shared" si="7"/>
        <v>147</v>
      </c>
      <c r="P40" s="54"/>
      <c r="Q40" s="54"/>
      <c r="R40" s="54"/>
      <c r="S40" s="54"/>
      <c r="T40" s="54"/>
      <c r="U40" s="54"/>
    </row>
    <row r="41" spans="1:16" s="55" customFormat="1" ht="12" customHeight="1">
      <c r="A41" s="45">
        <v>50</v>
      </c>
      <c r="B41" s="35" t="s">
        <v>44</v>
      </c>
      <c r="C41" s="41">
        <v>184</v>
      </c>
      <c r="D41" s="30">
        <v>155</v>
      </c>
      <c r="E41" s="29">
        <v>225</v>
      </c>
      <c r="F41" s="30">
        <v>117</v>
      </c>
      <c r="G41" s="29">
        <v>158</v>
      </c>
      <c r="H41" s="30">
        <v>127</v>
      </c>
      <c r="I41" s="22">
        <f t="shared" si="0"/>
        <v>966</v>
      </c>
      <c r="J41" s="23">
        <f t="shared" si="1"/>
        <v>161</v>
      </c>
      <c r="K41" s="24">
        <f t="shared" si="2"/>
        <v>225</v>
      </c>
      <c r="L41" s="24">
        <f t="shared" si="3"/>
        <v>108</v>
      </c>
      <c r="M41" s="22">
        <v>33</v>
      </c>
      <c r="N41" s="25">
        <f t="shared" si="6"/>
        <v>153</v>
      </c>
      <c r="O41" s="53">
        <f t="shared" si="7"/>
        <v>153</v>
      </c>
      <c r="P41" s="54"/>
    </row>
    <row r="42" spans="1:16" s="55" customFormat="1" ht="12" customHeight="1">
      <c r="A42" s="45">
        <v>25</v>
      </c>
      <c r="B42" s="18" t="s">
        <v>45</v>
      </c>
      <c r="C42" s="41">
        <v>170</v>
      </c>
      <c r="D42" s="30">
        <v>166</v>
      </c>
      <c r="E42" s="29">
        <v>151</v>
      </c>
      <c r="F42" s="30">
        <v>165</v>
      </c>
      <c r="G42" s="29">
        <v>161</v>
      </c>
      <c r="H42" s="30">
        <v>146</v>
      </c>
      <c r="I42" s="22">
        <f t="shared" si="0"/>
        <v>959</v>
      </c>
      <c r="J42" s="23">
        <f t="shared" si="1"/>
        <v>159.83333333333334</v>
      </c>
      <c r="K42" s="24">
        <f t="shared" si="2"/>
        <v>170</v>
      </c>
      <c r="L42" s="153">
        <f t="shared" si="3"/>
        <v>24</v>
      </c>
      <c r="M42" s="22">
        <v>34</v>
      </c>
      <c r="N42" s="25">
        <f t="shared" si="6"/>
        <v>154</v>
      </c>
      <c r="O42" s="53">
        <f t="shared" si="7"/>
        <v>154</v>
      </c>
      <c r="P42" s="56"/>
    </row>
    <row r="43" spans="1:16" s="55" customFormat="1" ht="12" customHeight="1">
      <c r="A43" s="45">
        <v>3</v>
      </c>
      <c r="B43" s="32" t="s">
        <v>46</v>
      </c>
      <c r="C43" s="41">
        <v>162</v>
      </c>
      <c r="D43" s="30">
        <v>162</v>
      </c>
      <c r="E43" s="29">
        <v>176</v>
      </c>
      <c r="F43" s="30">
        <v>138</v>
      </c>
      <c r="G43" s="29">
        <v>167</v>
      </c>
      <c r="H43" s="30">
        <v>148</v>
      </c>
      <c r="I43" s="22">
        <f t="shared" si="0"/>
        <v>953</v>
      </c>
      <c r="J43" s="23">
        <f t="shared" si="1"/>
        <v>158.83333333333334</v>
      </c>
      <c r="K43" s="24">
        <f t="shared" si="2"/>
        <v>176</v>
      </c>
      <c r="L43" s="24">
        <f t="shared" si="3"/>
        <v>38</v>
      </c>
      <c r="M43" s="22">
        <v>35</v>
      </c>
      <c r="N43" s="25">
        <f t="shared" si="6"/>
        <v>158</v>
      </c>
      <c r="O43" s="53">
        <f t="shared" si="7"/>
        <v>158</v>
      </c>
      <c r="P43" s="54"/>
    </row>
    <row r="44" spans="1:16" s="55" customFormat="1" ht="12" customHeight="1">
      <c r="A44" s="45">
        <v>12</v>
      </c>
      <c r="B44" s="18" t="s">
        <v>47</v>
      </c>
      <c r="C44" s="41">
        <v>136</v>
      </c>
      <c r="D44" s="30">
        <v>144</v>
      </c>
      <c r="E44" s="29">
        <v>107</v>
      </c>
      <c r="F44" s="30">
        <v>190</v>
      </c>
      <c r="G44" s="29">
        <v>196</v>
      </c>
      <c r="H44" s="30">
        <v>102</v>
      </c>
      <c r="I44" s="22">
        <f t="shared" si="0"/>
        <v>875</v>
      </c>
      <c r="J44" s="23">
        <f t="shared" si="1"/>
        <v>145.83333333333334</v>
      </c>
      <c r="K44" s="24">
        <f t="shared" si="2"/>
        <v>196</v>
      </c>
      <c r="L44" s="24">
        <f t="shared" si="3"/>
        <v>94</v>
      </c>
      <c r="M44" s="22">
        <v>36</v>
      </c>
      <c r="N44" s="25">
        <f t="shared" si="6"/>
        <v>148</v>
      </c>
      <c r="O44" s="53">
        <f t="shared" si="7"/>
        <v>148</v>
      </c>
      <c r="P44" s="54"/>
    </row>
    <row r="45" spans="1:13" ht="12" customHeight="1">
      <c r="A45" s="45">
        <v>48</v>
      </c>
      <c r="B45" s="35" t="s">
        <v>87</v>
      </c>
      <c r="C45" s="41">
        <v>137</v>
      </c>
      <c r="D45" s="30">
        <v>115</v>
      </c>
      <c r="E45" s="29">
        <v>124</v>
      </c>
      <c r="F45" s="30">
        <v>174</v>
      </c>
      <c r="G45" s="29">
        <v>156</v>
      </c>
      <c r="H45" s="30">
        <v>144</v>
      </c>
      <c r="I45" s="22">
        <f t="shared" si="0"/>
        <v>850</v>
      </c>
      <c r="J45" s="23">
        <f t="shared" si="1"/>
        <v>141.66666666666666</v>
      </c>
      <c r="K45" s="24">
        <f t="shared" si="2"/>
        <v>174</v>
      </c>
      <c r="L45" s="24">
        <f t="shared" si="3"/>
        <v>59</v>
      </c>
      <c r="M45" s="22">
        <v>37</v>
      </c>
    </row>
    <row r="46" spans="1:13" ht="13.5">
      <c r="A46" s="163" t="s">
        <v>48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</row>
    <row r="47" spans="1:13" ht="12" customHeight="1">
      <c r="A47" s="57"/>
      <c r="B47" s="58" t="s">
        <v>6</v>
      </c>
      <c r="C47" s="59">
        <v>1</v>
      </c>
      <c r="D47" s="59">
        <v>2</v>
      </c>
      <c r="E47" s="59">
        <v>3</v>
      </c>
      <c r="F47" s="59">
        <v>4</v>
      </c>
      <c r="G47" s="59">
        <v>5</v>
      </c>
      <c r="H47" s="59">
        <v>6</v>
      </c>
      <c r="I47" s="60" t="s">
        <v>7</v>
      </c>
      <c r="J47" s="60" t="s">
        <v>8</v>
      </c>
      <c r="K47" s="60" t="s">
        <v>9</v>
      </c>
      <c r="L47" s="60" t="s">
        <v>10</v>
      </c>
      <c r="M47" s="60" t="s">
        <v>11</v>
      </c>
    </row>
    <row r="48" spans="1:13" ht="12" customHeight="1">
      <c r="A48" s="40">
        <v>17</v>
      </c>
      <c r="B48" s="157" t="s">
        <v>49</v>
      </c>
      <c r="C48" s="61">
        <v>162</v>
      </c>
      <c r="D48" s="62">
        <v>224</v>
      </c>
      <c r="E48" s="63">
        <v>224</v>
      </c>
      <c r="F48" s="62">
        <v>234</v>
      </c>
      <c r="G48" s="63">
        <v>211</v>
      </c>
      <c r="H48" s="62">
        <v>176</v>
      </c>
      <c r="I48" s="64">
        <f aca="true" t="shared" si="8" ref="I48:I61">IF(C48&lt;&gt;"",SUM(C48:H48),"")</f>
        <v>1231</v>
      </c>
      <c r="J48" s="65">
        <f aca="true" t="shared" si="9" ref="J48:J61">IF(C48&lt;&gt;"",AVERAGE(C48:H48),"")</f>
        <v>205.16666666666666</v>
      </c>
      <c r="K48" s="154">
        <f aca="true" t="shared" si="10" ref="K48:K61">IF(C48&lt;&gt;"",MAX(C48:H48),"")</f>
        <v>234</v>
      </c>
      <c r="L48" s="66">
        <f aca="true" t="shared" si="11" ref="L48:L61">IF(D48&lt;&gt;"",MAX(C48:H48)-MIN(C48:H48),"")</f>
        <v>72</v>
      </c>
      <c r="M48" s="64">
        <v>1</v>
      </c>
    </row>
    <row r="49" spans="1:13" ht="12" customHeight="1">
      <c r="A49" s="40">
        <v>23</v>
      </c>
      <c r="B49" s="158" t="s">
        <v>50</v>
      </c>
      <c r="C49" s="67">
        <v>169</v>
      </c>
      <c r="D49" s="68">
        <v>181</v>
      </c>
      <c r="E49" s="63">
        <v>200</v>
      </c>
      <c r="F49" s="62">
        <v>178</v>
      </c>
      <c r="G49" s="63">
        <v>164</v>
      </c>
      <c r="H49" s="62">
        <v>206</v>
      </c>
      <c r="I49" s="64">
        <f t="shared" si="8"/>
        <v>1098</v>
      </c>
      <c r="J49" s="65">
        <f t="shared" si="9"/>
        <v>183</v>
      </c>
      <c r="K49" s="69">
        <f t="shared" si="10"/>
        <v>206</v>
      </c>
      <c r="L49" s="69">
        <f t="shared" si="11"/>
        <v>42</v>
      </c>
      <c r="M49" s="70">
        <v>2</v>
      </c>
    </row>
    <row r="50" spans="1:13" ht="12" customHeight="1">
      <c r="A50" s="40">
        <v>42</v>
      </c>
      <c r="B50" s="159" t="s">
        <v>51</v>
      </c>
      <c r="C50" s="72">
        <v>165</v>
      </c>
      <c r="D50" s="73">
        <v>147</v>
      </c>
      <c r="E50" s="73">
        <v>233</v>
      </c>
      <c r="F50" s="74">
        <v>172</v>
      </c>
      <c r="G50" s="72">
        <v>172</v>
      </c>
      <c r="H50" s="74">
        <v>172</v>
      </c>
      <c r="I50" s="64">
        <f t="shared" si="8"/>
        <v>1061</v>
      </c>
      <c r="J50" s="65">
        <f t="shared" si="9"/>
        <v>176.83333333333334</v>
      </c>
      <c r="K50" s="69">
        <f t="shared" si="10"/>
        <v>233</v>
      </c>
      <c r="L50" s="69">
        <f t="shared" si="11"/>
        <v>86</v>
      </c>
      <c r="M50" s="64">
        <v>3</v>
      </c>
    </row>
    <row r="51" spans="1:13" ht="12" customHeight="1">
      <c r="A51" s="75">
        <v>5</v>
      </c>
      <c r="B51" s="157" t="s">
        <v>52</v>
      </c>
      <c r="C51" s="61">
        <v>170</v>
      </c>
      <c r="D51" s="62">
        <v>198</v>
      </c>
      <c r="E51" s="76">
        <v>175</v>
      </c>
      <c r="F51" s="77">
        <v>202</v>
      </c>
      <c r="G51" s="76">
        <v>153</v>
      </c>
      <c r="H51" s="77">
        <v>155</v>
      </c>
      <c r="I51" s="64">
        <f t="shared" si="8"/>
        <v>1053</v>
      </c>
      <c r="J51" s="65">
        <f t="shared" si="9"/>
        <v>175.5</v>
      </c>
      <c r="K51" s="69">
        <f t="shared" si="10"/>
        <v>202</v>
      </c>
      <c r="L51" s="69">
        <f t="shared" si="11"/>
        <v>49</v>
      </c>
      <c r="M51" s="70">
        <v>4</v>
      </c>
    </row>
    <row r="52" spans="1:13" ht="12" customHeight="1">
      <c r="A52" s="44">
        <v>39</v>
      </c>
      <c r="B52" s="158" t="s">
        <v>53</v>
      </c>
      <c r="C52" s="73">
        <v>159</v>
      </c>
      <c r="D52" s="74">
        <v>174</v>
      </c>
      <c r="E52" s="72">
        <v>192</v>
      </c>
      <c r="F52" s="74">
        <v>183</v>
      </c>
      <c r="G52" s="72">
        <v>190</v>
      </c>
      <c r="H52" s="74">
        <v>154</v>
      </c>
      <c r="I52" s="64">
        <f t="shared" si="8"/>
        <v>1052</v>
      </c>
      <c r="J52" s="65">
        <f t="shared" si="9"/>
        <v>175.33333333333334</v>
      </c>
      <c r="K52" s="69">
        <f t="shared" si="10"/>
        <v>192</v>
      </c>
      <c r="L52" s="69">
        <f t="shared" si="11"/>
        <v>38</v>
      </c>
      <c r="M52" s="64">
        <v>5</v>
      </c>
    </row>
    <row r="53" spans="1:13" ht="12" customHeight="1">
      <c r="A53" s="78">
        <v>33</v>
      </c>
      <c r="B53" s="158" t="s">
        <v>54</v>
      </c>
      <c r="C53" s="61">
        <v>194</v>
      </c>
      <c r="D53" s="62">
        <v>175</v>
      </c>
      <c r="E53" s="63">
        <v>165</v>
      </c>
      <c r="F53" s="62">
        <v>158</v>
      </c>
      <c r="G53" s="63">
        <v>182</v>
      </c>
      <c r="H53" s="62">
        <v>172</v>
      </c>
      <c r="I53" s="64">
        <f t="shared" si="8"/>
        <v>1046</v>
      </c>
      <c r="J53" s="65">
        <f t="shared" si="9"/>
        <v>174.33333333333334</v>
      </c>
      <c r="K53" s="69">
        <f t="shared" si="10"/>
        <v>194</v>
      </c>
      <c r="L53" s="155">
        <f t="shared" si="11"/>
        <v>36</v>
      </c>
      <c r="M53" s="70">
        <v>6</v>
      </c>
    </row>
    <row r="54" spans="1:13" ht="12" customHeight="1">
      <c r="A54" s="79">
        <v>37</v>
      </c>
      <c r="B54" s="71" t="s">
        <v>55</v>
      </c>
      <c r="C54" s="63">
        <v>174</v>
      </c>
      <c r="D54" s="62">
        <v>151</v>
      </c>
      <c r="E54" s="63">
        <v>166</v>
      </c>
      <c r="F54" s="62">
        <v>224</v>
      </c>
      <c r="G54" s="63">
        <v>166</v>
      </c>
      <c r="H54" s="62">
        <v>148</v>
      </c>
      <c r="I54" s="64">
        <f t="shared" si="8"/>
        <v>1029</v>
      </c>
      <c r="J54" s="65">
        <f t="shared" si="9"/>
        <v>171.5</v>
      </c>
      <c r="K54" s="69">
        <f t="shared" si="10"/>
        <v>224</v>
      </c>
      <c r="L54" s="80">
        <f t="shared" si="11"/>
        <v>76</v>
      </c>
      <c r="M54" s="64">
        <v>7</v>
      </c>
    </row>
    <row r="55" spans="1:13" ht="12" customHeight="1">
      <c r="A55" s="81">
        <v>4</v>
      </c>
      <c r="B55" s="32" t="s">
        <v>56</v>
      </c>
      <c r="C55" s="63">
        <v>210</v>
      </c>
      <c r="D55" s="62">
        <v>151</v>
      </c>
      <c r="E55" s="63">
        <v>157</v>
      </c>
      <c r="F55" s="62">
        <v>182</v>
      </c>
      <c r="G55" s="63">
        <v>153</v>
      </c>
      <c r="H55" s="62">
        <v>132</v>
      </c>
      <c r="I55" s="64">
        <f t="shared" si="8"/>
        <v>985</v>
      </c>
      <c r="J55" s="65">
        <f t="shared" si="9"/>
        <v>164.16666666666666</v>
      </c>
      <c r="K55" s="69">
        <f t="shared" si="10"/>
        <v>210</v>
      </c>
      <c r="L55" s="80">
        <f t="shared" si="11"/>
        <v>78</v>
      </c>
      <c r="M55" s="70">
        <v>8</v>
      </c>
    </row>
    <row r="56" spans="1:13" ht="12" customHeight="1">
      <c r="A56" s="79">
        <v>43</v>
      </c>
      <c r="B56" s="82" t="s">
        <v>86</v>
      </c>
      <c r="C56" s="63">
        <v>113</v>
      </c>
      <c r="D56" s="62">
        <v>136</v>
      </c>
      <c r="E56" s="63">
        <v>154</v>
      </c>
      <c r="F56" s="62">
        <v>176</v>
      </c>
      <c r="G56" s="63">
        <v>169</v>
      </c>
      <c r="H56" s="62">
        <v>176</v>
      </c>
      <c r="I56" s="64">
        <f t="shared" si="8"/>
        <v>924</v>
      </c>
      <c r="J56" s="65">
        <f t="shared" si="9"/>
        <v>154</v>
      </c>
      <c r="K56" s="69">
        <f t="shared" si="10"/>
        <v>176</v>
      </c>
      <c r="L56" s="80">
        <f t="shared" si="11"/>
        <v>63</v>
      </c>
      <c r="M56" s="64">
        <v>9</v>
      </c>
    </row>
    <row r="57" spans="1:13" ht="12" customHeight="1">
      <c r="A57" s="17">
        <v>49</v>
      </c>
      <c r="B57" s="83" t="s">
        <v>57</v>
      </c>
      <c r="C57" s="29">
        <v>171</v>
      </c>
      <c r="D57" s="30">
        <v>148</v>
      </c>
      <c r="E57" s="29">
        <v>149</v>
      </c>
      <c r="F57" s="30">
        <v>149</v>
      </c>
      <c r="G57" s="29">
        <v>172</v>
      </c>
      <c r="H57" s="30">
        <v>132</v>
      </c>
      <c r="I57" s="84">
        <f t="shared" si="8"/>
        <v>921</v>
      </c>
      <c r="J57" s="85">
        <f t="shared" si="9"/>
        <v>153.5</v>
      </c>
      <c r="K57" s="24">
        <f t="shared" si="10"/>
        <v>172</v>
      </c>
      <c r="L57" s="86">
        <f t="shared" si="11"/>
        <v>40</v>
      </c>
      <c r="M57" s="70">
        <v>10</v>
      </c>
    </row>
    <row r="58" spans="1:13" ht="12" customHeight="1">
      <c r="A58" s="87">
        <v>24</v>
      </c>
      <c r="B58" s="82" t="s">
        <v>58</v>
      </c>
      <c r="C58" s="63">
        <v>149</v>
      </c>
      <c r="D58" s="62">
        <v>154</v>
      </c>
      <c r="E58" s="63">
        <v>140</v>
      </c>
      <c r="F58" s="62">
        <v>174</v>
      </c>
      <c r="G58" s="63">
        <v>124</v>
      </c>
      <c r="H58" s="62">
        <v>154</v>
      </c>
      <c r="I58" s="64">
        <f t="shared" si="8"/>
        <v>895</v>
      </c>
      <c r="J58" s="65">
        <f t="shared" si="9"/>
        <v>149.16666666666666</v>
      </c>
      <c r="K58" s="69">
        <f t="shared" si="10"/>
        <v>174</v>
      </c>
      <c r="L58" s="80">
        <f t="shared" si="11"/>
        <v>50</v>
      </c>
      <c r="M58" s="64">
        <v>11</v>
      </c>
    </row>
    <row r="59" spans="1:13" ht="12" customHeight="1">
      <c r="A59" s="40">
        <v>38</v>
      </c>
      <c r="B59" s="82" t="s">
        <v>59</v>
      </c>
      <c r="C59" s="63">
        <v>107</v>
      </c>
      <c r="D59" s="62">
        <v>141</v>
      </c>
      <c r="E59" s="63">
        <v>147</v>
      </c>
      <c r="F59" s="62">
        <v>131</v>
      </c>
      <c r="G59" s="63">
        <v>162</v>
      </c>
      <c r="H59" s="62">
        <v>153</v>
      </c>
      <c r="I59" s="64">
        <f t="shared" si="8"/>
        <v>841</v>
      </c>
      <c r="J59" s="65">
        <f t="shared" si="9"/>
        <v>140.16666666666666</v>
      </c>
      <c r="K59" s="69">
        <f t="shared" si="10"/>
        <v>162</v>
      </c>
      <c r="L59" s="80">
        <f t="shared" si="11"/>
        <v>55</v>
      </c>
      <c r="M59" s="70">
        <v>12</v>
      </c>
    </row>
    <row r="60" spans="1:13" ht="12" customHeight="1">
      <c r="A60" s="40">
        <v>45</v>
      </c>
      <c r="B60" s="48" t="s">
        <v>60</v>
      </c>
      <c r="C60" s="61">
        <v>104</v>
      </c>
      <c r="D60" s="62">
        <v>138</v>
      </c>
      <c r="E60" s="63">
        <v>144</v>
      </c>
      <c r="F60" s="62">
        <v>126</v>
      </c>
      <c r="G60" s="63">
        <v>167</v>
      </c>
      <c r="H60" s="62">
        <v>152</v>
      </c>
      <c r="I60" s="70">
        <f t="shared" si="8"/>
        <v>831</v>
      </c>
      <c r="J60" s="88">
        <f t="shared" si="9"/>
        <v>138.5</v>
      </c>
      <c r="K60" s="69">
        <f t="shared" si="10"/>
        <v>167</v>
      </c>
      <c r="L60" s="69">
        <f t="shared" si="11"/>
        <v>63</v>
      </c>
      <c r="M60" s="64">
        <v>13</v>
      </c>
    </row>
    <row r="61" spans="1:13" ht="12" customHeight="1">
      <c r="A61" s="40">
        <v>47</v>
      </c>
      <c r="B61" s="82" t="s">
        <v>61</v>
      </c>
      <c r="C61" s="63">
        <v>140</v>
      </c>
      <c r="D61" s="62">
        <v>151</v>
      </c>
      <c r="E61" s="63">
        <v>119</v>
      </c>
      <c r="F61" s="62">
        <v>179</v>
      </c>
      <c r="G61" s="63">
        <v>120</v>
      </c>
      <c r="H61" s="62">
        <v>119</v>
      </c>
      <c r="I61" s="64">
        <f t="shared" si="8"/>
        <v>828</v>
      </c>
      <c r="J61" s="65">
        <f t="shared" si="9"/>
        <v>138</v>
      </c>
      <c r="K61" s="69">
        <f t="shared" si="10"/>
        <v>179</v>
      </c>
      <c r="L61" s="80">
        <f t="shared" si="11"/>
        <v>60</v>
      </c>
      <c r="M61" s="70">
        <v>14</v>
      </c>
    </row>
    <row r="69" ht="12.75">
      <c r="C69" s="89"/>
    </row>
    <row r="70" ht="12.75">
      <c r="C70" s="89"/>
    </row>
    <row r="71" ht="12.75">
      <c r="C71" s="89"/>
    </row>
    <row r="72" ht="12.75">
      <c r="C72" s="89"/>
    </row>
    <row r="73" ht="12.75">
      <c r="C73" s="89"/>
    </row>
    <row r="74" ht="12.75">
      <c r="C74" s="89"/>
    </row>
    <row r="75" ht="12.75">
      <c r="C75" s="89"/>
    </row>
  </sheetData>
  <sheetProtection selectLockedCells="1" selectUnlockedCells="1"/>
  <mergeCells count="1">
    <mergeCell ref="A46:M46"/>
  </mergeCells>
  <conditionalFormatting sqref="C55:H56">
    <cfRule type="cellIs" priority="1" dxfId="6" operator="equal" stopIfTrue="1">
      <formula>$N20</formula>
    </cfRule>
    <cfRule type="cellIs" priority="2" dxfId="0" operator="equal" stopIfTrue="1">
      <formula>$K55</formula>
    </cfRule>
  </conditionalFormatting>
  <conditionalFormatting sqref="C58:H58 C61:H61">
    <cfRule type="cellIs" priority="3" dxfId="6" operator="equal" stopIfTrue="1">
      <formula>$N20</formula>
    </cfRule>
    <cfRule type="cellIs" priority="4" dxfId="0" operator="equal" stopIfTrue="1">
      <formula>$K58</formula>
    </cfRule>
  </conditionalFormatting>
  <conditionalFormatting sqref="C57:H57">
    <cfRule type="cellIs" priority="5" dxfId="6" operator="equal" stopIfTrue="1">
      <formula>$N23</formula>
    </cfRule>
    <cfRule type="cellIs" priority="6" dxfId="0" operator="equal" stopIfTrue="1">
      <formula>$K57</formula>
    </cfRule>
  </conditionalFormatting>
  <conditionalFormatting sqref="C59:H59">
    <cfRule type="cellIs" priority="7" dxfId="6" operator="equal" stopIfTrue="1">
      <formula>$N22</formula>
    </cfRule>
    <cfRule type="cellIs" priority="8" dxfId="0" operator="equal" stopIfTrue="1">
      <formula>$K59</formula>
    </cfRule>
  </conditionalFormatting>
  <conditionalFormatting sqref="C37:H39 C41:H43">
    <cfRule type="cellIs" priority="9" dxfId="6" operator="equal" stopIfTrue="1">
      <formula>$N21</formula>
    </cfRule>
    <cfRule type="cellIs" priority="10" dxfId="7" operator="equal" stopIfTrue="1">
      <formula>$K37</formula>
    </cfRule>
  </conditionalFormatting>
  <conditionalFormatting sqref="C9:H20 C24:H33">
    <cfRule type="cellIs" priority="11" dxfId="6" operator="equal" stopIfTrue="1">
      <formula>$N9</formula>
    </cfRule>
    <cfRule type="cellIs" priority="12" dxfId="7" operator="equal" stopIfTrue="1">
      <formula>$K9</formula>
    </cfRule>
  </conditionalFormatting>
  <conditionalFormatting sqref="C21:H22">
    <cfRule type="cellIs" priority="13" dxfId="6" operator="equal" stopIfTrue="1">
      <formula>$N22</formula>
    </cfRule>
    <cfRule type="cellIs" priority="14" dxfId="7" operator="equal" stopIfTrue="1">
      <formula>$K21</formula>
    </cfRule>
  </conditionalFormatting>
  <conditionalFormatting sqref="C23:H23">
    <cfRule type="cellIs" priority="15" dxfId="6" operator="equal" stopIfTrue="1">
      <formula>$N21</formula>
    </cfRule>
    <cfRule type="cellIs" priority="16" dxfId="7" operator="equal" stopIfTrue="1">
      <formula>$K23</formula>
    </cfRule>
  </conditionalFormatting>
  <conditionalFormatting sqref="C34:H34">
    <cfRule type="cellIs" priority="17" dxfId="6" operator="equal" stopIfTrue="1">
      <formula>$N14</formula>
    </cfRule>
    <cfRule type="cellIs" priority="18" dxfId="7" operator="equal" stopIfTrue="1">
      <formula>$K34</formula>
    </cfRule>
  </conditionalFormatting>
  <conditionalFormatting sqref="C48:H54">
    <cfRule type="cellIs" priority="19" dxfId="6" operator="equal" stopIfTrue="1">
      <formula>$N38</formula>
    </cfRule>
    <cfRule type="cellIs" priority="20" dxfId="0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="85" zoomScaleNormal="85" zoomScalePageLayoutView="0" workbookViewId="0" topLeftCell="A4">
      <selection activeCell="Z24" sqref="Z24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90"/>
      <c r="C1" s="90"/>
      <c r="D1" s="90"/>
      <c r="E1" s="90"/>
      <c r="F1" s="90"/>
      <c r="G1" s="90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91"/>
    </row>
    <row r="2" spans="2:23" ht="22.5" customHeight="1">
      <c r="B2" s="92"/>
      <c r="C2" s="93"/>
      <c r="D2" s="92"/>
      <c r="E2" s="92"/>
      <c r="F2" s="92" t="s">
        <v>62</v>
      </c>
      <c r="G2" s="92"/>
      <c r="H2" s="94"/>
      <c r="I2" s="94"/>
      <c r="J2" s="94"/>
      <c r="K2" s="94"/>
      <c r="L2" s="94"/>
      <c r="M2" s="94"/>
      <c r="N2" s="94"/>
      <c r="O2" s="94"/>
      <c r="P2" s="94"/>
      <c r="Q2" s="2" t="s">
        <v>1</v>
      </c>
      <c r="W2" s="91"/>
    </row>
    <row r="3" spans="2:17" ht="28.5" customHeight="1">
      <c r="B3" s="92"/>
      <c r="C3" s="92"/>
      <c r="D3" s="92"/>
      <c r="E3" s="92"/>
      <c r="F3" s="92"/>
      <c r="G3" s="95" t="s">
        <v>63</v>
      </c>
      <c r="H3" s="95"/>
      <c r="I3" s="94"/>
      <c r="Q3" s="2" t="s">
        <v>2</v>
      </c>
    </row>
    <row r="4" spans="1:22" ht="14.25" customHeight="1">
      <c r="A4" s="165" t="s">
        <v>64</v>
      </c>
      <c r="B4" s="165" t="s">
        <v>65</v>
      </c>
      <c r="C4" s="164" t="s">
        <v>66</v>
      </c>
      <c r="D4" s="164" t="s">
        <v>67</v>
      </c>
      <c r="E4" s="164" t="s">
        <v>68</v>
      </c>
      <c r="F4" s="167" t="s">
        <v>69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4" t="s">
        <v>70</v>
      </c>
      <c r="U4" s="164" t="s">
        <v>71</v>
      </c>
      <c r="V4" s="165" t="s">
        <v>72</v>
      </c>
    </row>
    <row r="5" spans="1:22" ht="17.25" customHeight="1">
      <c r="A5" s="165"/>
      <c r="B5" s="165"/>
      <c r="C5" s="165"/>
      <c r="D5" s="165"/>
      <c r="E5" s="165"/>
      <c r="F5" s="96">
        <v>7</v>
      </c>
      <c r="G5" s="97" t="s">
        <v>73</v>
      </c>
      <c r="H5" s="96">
        <v>8</v>
      </c>
      <c r="I5" s="97" t="s">
        <v>73</v>
      </c>
      <c r="J5" s="96">
        <v>9</v>
      </c>
      <c r="K5" s="97" t="s">
        <v>73</v>
      </c>
      <c r="L5" s="96">
        <v>10</v>
      </c>
      <c r="M5" s="97" t="s">
        <v>73</v>
      </c>
      <c r="N5" s="96">
        <v>11</v>
      </c>
      <c r="O5" s="97" t="s">
        <v>73</v>
      </c>
      <c r="P5" s="96">
        <v>12</v>
      </c>
      <c r="Q5" s="97" t="s">
        <v>73</v>
      </c>
      <c r="R5" s="96">
        <v>13</v>
      </c>
      <c r="S5" s="97" t="s">
        <v>73</v>
      </c>
      <c r="T5" s="164"/>
      <c r="U5" s="164"/>
      <c r="V5" s="164"/>
    </row>
    <row r="6" spans="1:22" ht="14.25" customHeight="1">
      <c r="A6" s="166" t="s">
        <v>74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</row>
    <row r="7" spans="1:22" ht="15.75">
      <c r="A7" s="98">
        <v>3</v>
      </c>
      <c r="B7" s="99" t="s">
        <v>16</v>
      </c>
      <c r="C7" s="100">
        <f>квалификация!I11</f>
        <v>1241</v>
      </c>
      <c r="D7" s="101">
        <f aca="true" t="shared" si="0" ref="D7:D22">SUM(C7,F7:S7)</f>
        <v>2829</v>
      </c>
      <c r="E7" s="102">
        <f aca="true" t="shared" si="1" ref="E7:E22">SUM(C7,F7,H7,J7,L7,N7,P7,R7)/(13-COUNTBLANK(F7:S7)/2)</f>
        <v>206.07692307692307</v>
      </c>
      <c r="F7" s="103">
        <v>199</v>
      </c>
      <c r="G7" s="103">
        <v>30</v>
      </c>
      <c r="H7" s="103">
        <v>194</v>
      </c>
      <c r="I7" s="103">
        <v>0</v>
      </c>
      <c r="J7" s="103">
        <v>187</v>
      </c>
      <c r="K7" s="103">
        <v>30</v>
      </c>
      <c r="L7" s="103">
        <v>244</v>
      </c>
      <c r="M7" s="103">
        <v>30</v>
      </c>
      <c r="N7" s="103">
        <v>193</v>
      </c>
      <c r="O7" s="103">
        <v>30</v>
      </c>
      <c r="P7" s="103">
        <v>218</v>
      </c>
      <c r="Q7" s="103">
        <v>30</v>
      </c>
      <c r="R7" s="103">
        <v>203</v>
      </c>
      <c r="S7" s="103">
        <v>0</v>
      </c>
      <c r="T7" s="101">
        <f aca="true" t="shared" si="2" ref="T7:T22">SUM(G7,I7,K7,M7,S7,O7,Q7)</f>
        <v>150</v>
      </c>
      <c r="U7" s="102">
        <f aca="true" t="shared" si="3" ref="U7:U22">IF(F7&lt;&gt;"",AVERAGE(F7,H7,J7,L7,R7,N7,P7),"")</f>
        <v>205.42857142857142</v>
      </c>
      <c r="V7" s="100">
        <v>1</v>
      </c>
    </row>
    <row r="8" spans="1:22" ht="15.75">
      <c r="A8" s="98">
        <v>2</v>
      </c>
      <c r="B8" s="99" t="s">
        <v>15</v>
      </c>
      <c r="C8" s="100">
        <f>квалификация!I10</f>
        <v>1268</v>
      </c>
      <c r="D8" s="101">
        <f t="shared" si="0"/>
        <v>2805</v>
      </c>
      <c r="E8" s="102">
        <f t="shared" si="1"/>
        <v>206.53846153846155</v>
      </c>
      <c r="F8" s="103">
        <v>161</v>
      </c>
      <c r="G8" s="104">
        <v>0</v>
      </c>
      <c r="H8" s="103">
        <v>181</v>
      </c>
      <c r="I8" s="103">
        <v>0</v>
      </c>
      <c r="J8" s="103">
        <v>245</v>
      </c>
      <c r="K8" s="103">
        <v>30</v>
      </c>
      <c r="L8" s="156">
        <v>247</v>
      </c>
      <c r="M8" s="105">
        <v>30</v>
      </c>
      <c r="N8" s="105">
        <v>166</v>
      </c>
      <c r="O8" s="105">
        <v>0</v>
      </c>
      <c r="P8" s="105">
        <v>198</v>
      </c>
      <c r="Q8" s="105">
        <v>30</v>
      </c>
      <c r="R8" s="103">
        <v>219</v>
      </c>
      <c r="S8" s="103">
        <v>30</v>
      </c>
      <c r="T8" s="101">
        <f t="shared" si="2"/>
        <v>120</v>
      </c>
      <c r="U8" s="102">
        <f t="shared" si="3"/>
        <v>202.42857142857142</v>
      </c>
      <c r="V8" s="100">
        <v>2</v>
      </c>
    </row>
    <row r="9" spans="1:23" ht="15.75">
      <c r="A9" s="98">
        <v>1</v>
      </c>
      <c r="B9" s="99" t="s">
        <v>14</v>
      </c>
      <c r="C9" s="100">
        <f>квалификация!I9</f>
        <v>1306</v>
      </c>
      <c r="D9" s="101">
        <f t="shared" si="0"/>
        <v>2790</v>
      </c>
      <c r="E9" s="102">
        <f t="shared" si="1"/>
        <v>207.69230769230768</v>
      </c>
      <c r="F9" s="103">
        <v>184</v>
      </c>
      <c r="G9" s="103">
        <v>30</v>
      </c>
      <c r="H9" s="103">
        <v>223</v>
      </c>
      <c r="I9" s="103">
        <v>30</v>
      </c>
      <c r="J9" s="103">
        <v>213</v>
      </c>
      <c r="K9" s="103">
        <v>30</v>
      </c>
      <c r="L9" s="103">
        <v>191</v>
      </c>
      <c r="M9" s="103">
        <v>0</v>
      </c>
      <c r="N9" s="103">
        <v>192</v>
      </c>
      <c r="O9" s="103">
        <v>0</v>
      </c>
      <c r="P9" s="103">
        <v>178</v>
      </c>
      <c r="Q9" s="103">
        <v>0</v>
      </c>
      <c r="R9" s="103">
        <v>213</v>
      </c>
      <c r="S9" s="103">
        <v>0</v>
      </c>
      <c r="T9" s="101">
        <f t="shared" si="2"/>
        <v>90</v>
      </c>
      <c r="U9" s="102">
        <f t="shared" si="3"/>
        <v>199.14285714285714</v>
      </c>
      <c r="V9" s="100">
        <v>3</v>
      </c>
      <c r="W9" s="106"/>
    </row>
    <row r="10" spans="1:23" ht="15.75">
      <c r="A10" s="98">
        <v>8</v>
      </c>
      <c r="B10" s="99" t="s">
        <v>21</v>
      </c>
      <c r="C10" s="100">
        <f>квалификация!I16</f>
        <v>1165</v>
      </c>
      <c r="D10" s="101">
        <f t="shared" si="0"/>
        <v>2737</v>
      </c>
      <c r="E10" s="102">
        <f t="shared" si="1"/>
        <v>201.30769230769232</v>
      </c>
      <c r="F10" s="103">
        <v>164</v>
      </c>
      <c r="G10" s="103">
        <v>0</v>
      </c>
      <c r="H10" s="103">
        <v>221</v>
      </c>
      <c r="I10" s="103">
        <v>30</v>
      </c>
      <c r="J10" s="103">
        <v>196</v>
      </c>
      <c r="K10" s="103">
        <v>0</v>
      </c>
      <c r="L10" s="103">
        <v>232</v>
      </c>
      <c r="M10" s="103">
        <v>30</v>
      </c>
      <c r="N10" s="103">
        <v>206</v>
      </c>
      <c r="O10" s="103">
        <v>0</v>
      </c>
      <c r="P10" s="103">
        <v>223</v>
      </c>
      <c r="Q10" s="103">
        <v>30</v>
      </c>
      <c r="R10" s="103">
        <v>210</v>
      </c>
      <c r="S10" s="103">
        <v>30</v>
      </c>
      <c r="T10" s="101">
        <f t="shared" si="2"/>
        <v>120</v>
      </c>
      <c r="U10" s="102">
        <f t="shared" si="3"/>
        <v>207.42857142857142</v>
      </c>
      <c r="V10" s="100">
        <v>4</v>
      </c>
      <c r="W10" s="106"/>
    </row>
    <row r="11" spans="1:23" ht="15.75">
      <c r="A11" s="98">
        <v>9</v>
      </c>
      <c r="B11" s="99" t="s">
        <v>22</v>
      </c>
      <c r="C11" s="100">
        <f>квалификация!I17</f>
        <v>1142</v>
      </c>
      <c r="D11" s="101">
        <f t="shared" si="0"/>
        <v>2652</v>
      </c>
      <c r="E11" s="102">
        <f t="shared" si="1"/>
        <v>190.15384615384616</v>
      </c>
      <c r="F11" s="103">
        <v>168</v>
      </c>
      <c r="G11" s="103">
        <v>30</v>
      </c>
      <c r="H11" s="103">
        <v>224</v>
      </c>
      <c r="I11" s="103">
        <v>30</v>
      </c>
      <c r="J11" s="103">
        <v>176</v>
      </c>
      <c r="K11" s="103">
        <v>0</v>
      </c>
      <c r="L11" s="103">
        <v>192</v>
      </c>
      <c r="M11" s="103">
        <v>30</v>
      </c>
      <c r="N11" s="103">
        <v>193</v>
      </c>
      <c r="O11" s="103">
        <v>30</v>
      </c>
      <c r="P11" s="103">
        <v>205</v>
      </c>
      <c r="Q11" s="103">
        <v>30</v>
      </c>
      <c r="R11" s="103">
        <v>172</v>
      </c>
      <c r="S11" s="103">
        <v>30</v>
      </c>
      <c r="T11" s="101">
        <f t="shared" si="2"/>
        <v>180</v>
      </c>
      <c r="U11" s="102">
        <f t="shared" si="3"/>
        <v>190</v>
      </c>
      <c r="V11" s="100">
        <v>5</v>
      </c>
      <c r="W11" s="106"/>
    </row>
    <row r="12" spans="1:23" ht="15.75">
      <c r="A12" s="98">
        <v>11</v>
      </c>
      <c r="B12" s="99" t="s">
        <v>24</v>
      </c>
      <c r="C12" s="100">
        <f>квалификация!I19</f>
        <v>1123</v>
      </c>
      <c r="D12" s="101">
        <f t="shared" si="0"/>
        <v>2648</v>
      </c>
      <c r="E12" s="102">
        <f t="shared" si="1"/>
        <v>189.84615384615384</v>
      </c>
      <c r="F12" s="103">
        <v>169</v>
      </c>
      <c r="G12" s="103">
        <v>30</v>
      </c>
      <c r="H12" s="103">
        <v>183</v>
      </c>
      <c r="I12" s="103">
        <v>30</v>
      </c>
      <c r="J12" s="103">
        <v>192</v>
      </c>
      <c r="K12" s="103">
        <v>30</v>
      </c>
      <c r="L12" s="103">
        <v>202</v>
      </c>
      <c r="M12" s="107">
        <v>30</v>
      </c>
      <c r="N12" s="107">
        <v>213</v>
      </c>
      <c r="O12" s="107">
        <v>30</v>
      </c>
      <c r="P12" s="107">
        <v>186</v>
      </c>
      <c r="Q12" s="107">
        <v>0</v>
      </c>
      <c r="R12" s="107">
        <v>200</v>
      </c>
      <c r="S12" s="103">
        <v>30</v>
      </c>
      <c r="T12" s="101">
        <f t="shared" si="2"/>
        <v>180</v>
      </c>
      <c r="U12" s="102">
        <f t="shared" si="3"/>
        <v>192.14285714285714</v>
      </c>
      <c r="V12" s="100">
        <v>6</v>
      </c>
      <c r="W12" s="106"/>
    </row>
    <row r="13" spans="1:23" ht="15.75">
      <c r="A13" s="98">
        <v>15</v>
      </c>
      <c r="B13" s="99" t="s">
        <v>28</v>
      </c>
      <c r="C13" s="100">
        <f>квалификация!I23</f>
        <v>1115</v>
      </c>
      <c r="D13" s="101">
        <f t="shared" si="0"/>
        <v>2605</v>
      </c>
      <c r="E13" s="102">
        <f t="shared" si="1"/>
        <v>191.15384615384616</v>
      </c>
      <c r="F13" s="103">
        <v>192</v>
      </c>
      <c r="G13" s="104">
        <v>30</v>
      </c>
      <c r="H13" s="103">
        <v>207</v>
      </c>
      <c r="I13" s="103">
        <v>30</v>
      </c>
      <c r="J13" s="103">
        <v>248</v>
      </c>
      <c r="K13" s="103">
        <v>30</v>
      </c>
      <c r="L13" s="108">
        <v>192</v>
      </c>
      <c r="M13" s="103">
        <v>30</v>
      </c>
      <c r="N13" s="103">
        <v>168</v>
      </c>
      <c r="O13" s="103">
        <v>0</v>
      </c>
      <c r="P13" s="103">
        <v>208</v>
      </c>
      <c r="Q13" s="103">
        <v>0</v>
      </c>
      <c r="R13" s="103">
        <v>155</v>
      </c>
      <c r="S13" s="109">
        <v>0</v>
      </c>
      <c r="T13" s="101">
        <f t="shared" si="2"/>
        <v>120</v>
      </c>
      <c r="U13" s="102">
        <f t="shared" si="3"/>
        <v>195.71428571428572</v>
      </c>
      <c r="V13" s="100">
        <v>7</v>
      </c>
      <c r="W13" s="106"/>
    </row>
    <row r="14" spans="1:23" ht="15.75">
      <c r="A14" s="98">
        <v>4</v>
      </c>
      <c r="B14" s="99" t="s">
        <v>17</v>
      </c>
      <c r="C14" s="100">
        <f>квалификация!I12</f>
        <v>1222</v>
      </c>
      <c r="D14" s="101">
        <f t="shared" si="0"/>
        <v>2605</v>
      </c>
      <c r="E14" s="102">
        <f t="shared" si="1"/>
        <v>191.15384615384616</v>
      </c>
      <c r="F14" s="103">
        <v>172</v>
      </c>
      <c r="G14" s="103">
        <v>30</v>
      </c>
      <c r="H14" s="103">
        <v>142</v>
      </c>
      <c r="I14" s="103">
        <v>0</v>
      </c>
      <c r="J14" s="103">
        <v>176</v>
      </c>
      <c r="K14" s="103">
        <v>0</v>
      </c>
      <c r="L14" s="103">
        <v>223</v>
      </c>
      <c r="M14" s="110">
        <v>30</v>
      </c>
      <c r="N14" s="110">
        <v>207</v>
      </c>
      <c r="O14" s="110">
        <v>30</v>
      </c>
      <c r="P14" s="110">
        <v>139</v>
      </c>
      <c r="Q14" s="110">
        <v>0</v>
      </c>
      <c r="R14" s="110">
        <v>204</v>
      </c>
      <c r="S14" s="103">
        <v>30</v>
      </c>
      <c r="T14" s="101">
        <f t="shared" si="2"/>
        <v>120</v>
      </c>
      <c r="U14" s="102">
        <f t="shared" si="3"/>
        <v>180.42857142857142</v>
      </c>
      <c r="V14" s="100">
        <v>8</v>
      </c>
      <c r="W14" s="106"/>
    </row>
    <row r="15" spans="1:23" s="111" customFormat="1" ht="15.75">
      <c r="A15" s="98">
        <v>6</v>
      </c>
      <c r="B15" s="99" t="s">
        <v>19</v>
      </c>
      <c r="C15" s="100">
        <f>квалификация!I14</f>
        <v>1210</v>
      </c>
      <c r="D15" s="101">
        <f t="shared" si="0"/>
        <v>2598</v>
      </c>
      <c r="E15" s="102">
        <f t="shared" si="1"/>
        <v>190.6153846153846</v>
      </c>
      <c r="F15" s="103">
        <v>152</v>
      </c>
      <c r="G15" s="103">
        <v>0</v>
      </c>
      <c r="H15" s="103">
        <v>208</v>
      </c>
      <c r="I15" s="103">
        <v>30</v>
      </c>
      <c r="J15" s="103">
        <v>173</v>
      </c>
      <c r="K15" s="103">
        <v>30</v>
      </c>
      <c r="L15" s="103">
        <v>182</v>
      </c>
      <c r="M15" s="103">
        <v>0</v>
      </c>
      <c r="N15" s="103">
        <v>194</v>
      </c>
      <c r="O15" s="103">
        <v>30</v>
      </c>
      <c r="P15" s="103">
        <v>166</v>
      </c>
      <c r="Q15" s="103">
        <v>0</v>
      </c>
      <c r="R15" s="103">
        <v>193</v>
      </c>
      <c r="S15" s="103">
        <v>30</v>
      </c>
      <c r="T15" s="101">
        <f t="shared" si="2"/>
        <v>120</v>
      </c>
      <c r="U15" s="102">
        <f t="shared" si="3"/>
        <v>181.14285714285714</v>
      </c>
      <c r="V15" s="100">
        <v>9</v>
      </c>
      <c r="W15" s="89"/>
    </row>
    <row r="16" spans="1:23" s="111" customFormat="1" ht="15.75">
      <c r="A16" s="98">
        <v>5</v>
      </c>
      <c r="B16" s="99" t="s">
        <v>18</v>
      </c>
      <c r="C16" s="100">
        <f>квалификация!I13</f>
        <v>1221</v>
      </c>
      <c r="D16" s="101">
        <f t="shared" si="0"/>
        <v>2554</v>
      </c>
      <c r="E16" s="102">
        <f t="shared" si="1"/>
        <v>191.84615384615384</v>
      </c>
      <c r="F16" s="103">
        <v>194</v>
      </c>
      <c r="G16" s="103">
        <v>30</v>
      </c>
      <c r="H16" s="103">
        <v>168</v>
      </c>
      <c r="I16" s="103">
        <v>0</v>
      </c>
      <c r="J16" s="103">
        <v>181</v>
      </c>
      <c r="K16" s="103">
        <v>0</v>
      </c>
      <c r="L16" s="103">
        <v>199</v>
      </c>
      <c r="M16" s="103">
        <v>0</v>
      </c>
      <c r="N16" s="103">
        <v>214</v>
      </c>
      <c r="O16" s="103">
        <v>30</v>
      </c>
      <c r="P16" s="112">
        <v>129</v>
      </c>
      <c r="Q16" s="103">
        <v>0</v>
      </c>
      <c r="R16" s="103">
        <v>188</v>
      </c>
      <c r="S16" s="103">
        <v>0</v>
      </c>
      <c r="T16" s="101">
        <f t="shared" si="2"/>
        <v>60</v>
      </c>
      <c r="U16" s="102">
        <f t="shared" si="3"/>
        <v>181.85714285714286</v>
      </c>
      <c r="V16" s="100">
        <v>10</v>
      </c>
      <c r="W16" s="89"/>
    </row>
    <row r="17" spans="1:23" ht="15.75">
      <c r="A17" s="98">
        <v>7</v>
      </c>
      <c r="B17" s="99" t="s">
        <v>20</v>
      </c>
      <c r="C17" s="100">
        <f>квалификация!I15</f>
        <v>1168</v>
      </c>
      <c r="D17" s="101">
        <f t="shared" si="0"/>
        <v>2508</v>
      </c>
      <c r="E17" s="102">
        <f t="shared" si="1"/>
        <v>190.6153846153846</v>
      </c>
      <c r="F17" s="103">
        <v>167</v>
      </c>
      <c r="G17" s="103">
        <v>0</v>
      </c>
      <c r="H17" s="103">
        <v>181</v>
      </c>
      <c r="I17" s="103">
        <v>0</v>
      </c>
      <c r="J17" s="103">
        <v>196</v>
      </c>
      <c r="K17" s="103">
        <v>0</v>
      </c>
      <c r="L17" s="103">
        <v>235</v>
      </c>
      <c r="M17" s="103">
        <v>0</v>
      </c>
      <c r="N17" s="103">
        <v>191</v>
      </c>
      <c r="O17" s="103">
        <v>0</v>
      </c>
      <c r="P17" s="112">
        <v>171</v>
      </c>
      <c r="Q17" s="103">
        <v>30</v>
      </c>
      <c r="R17" s="103">
        <v>169</v>
      </c>
      <c r="S17" s="103">
        <v>0</v>
      </c>
      <c r="T17" s="101">
        <f t="shared" si="2"/>
        <v>30</v>
      </c>
      <c r="U17" s="102">
        <f t="shared" si="3"/>
        <v>187.14285714285714</v>
      </c>
      <c r="V17" s="100">
        <v>11</v>
      </c>
      <c r="W17" s="106"/>
    </row>
    <row r="18" spans="1:23" ht="15.75">
      <c r="A18" s="98">
        <v>16</v>
      </c>
      <c r="B18" s="99" t="s">
        <v>29</v>
      </c>
      <c r="C18" s="100">
        <f>квалификация!I24</f>
        <v>1107</v>
      </c>
      <c r="D18" s="101">
        <f t="shared" si="0"/>
        <v>2486</v>
      </c>
      <c r="E18" s="102">
        <f t="shared" si="1"/>
        <v>182</v>
      </c>
      <c r="F18" s="103">
        <v>167</v>
      </c>
      <c r="G18" s="103">
        <v>0</v>
      </c>
      <c r="H18" s="103">
        <v>174</v>
      </c>
      <c r="I18" s="103">
        <v>30</v>
      </c>
      <c r="J18" s="103">
        <v>214</v>
      </c>
      <c r="K18" s="103">
        <v>30</v>
      </c>
      <c r="L18" s="103">
        <v>159</v>
      </c>
      <c r="M18" s="103">
        <v>0</v>
      </c>
      <c r="N18" s="103">
        <v>145</v>
      </c>
      <c r="O18" s="103">
        <v>0</v>
      </c>
      <c r="P18" s="103">
        <v>208</v>
      </c>
      <c r="Q18" s="103">
        <v>30</v>
      </c>
      <c r="R18" s="103">
        <v>192</v>
      </c>
      <c r="S18" s="103">
        <v>30</v>
      </c>
      <c r="T18" s="101">
        <f t="shared" si="2"/>
        <v>120</v>
      </c>
      <c r="U18" s="102">
        <f t="shared" si="3"/>
        <v>179.85714285714286</v>
      </c>
      <c r="V18" s="100">
        <v>12</v>
      </c>
      <c r="W18" s="106"/>
    </row>
    <row r="19" spans="1:23" ht="15.75">
      <c r="A19" s="98">
        <v>14</v>
      </c>
      <c r="B19" s="99" t="s">
        <v>27</v>
      </c>
      <c r="C19" s="100">
        <f>квалификация!I22</f>
        <v>1115</v>
      </c>
      <c r="D19" s="101">
        <f t="shared" si="0"/>
        <v>2443</v>
      </c>
      <c r="E19" s="102">
        <f t="shared" si="1"/>
        <v>181</v>
      </c>
      <c r="F19" s="103">
        <v>145</v>
      </c>
      <c r="G19" s="103">
        <v>0</v>
      </c>
      <c r="H19" s="103">
        <v>189</v>
      </c>
      <c r="I19" s="103">
        <v>30</v>
      </c>
      <c r="J19" s="103">
        <v>186</v>
      </c>
      <c r="K19" s="103">
        <v>30</v>
      </c>
      <c r="L19" s="103">
        <v>166</v>
      </c>
      <c r="M19" s="103">
        <v>0</v>
      </c>
      <c r="N19" s="103">
        <v>188</v>
      </c>
      <c r="O19" s="103">
        <v>0</v>
      </c>
      <c r="P19" s="103">
        <v>168</v>
      </c>
      <c r="Q19" s="103">
        <v>0</v>
      </c>
      <c r="R19" s="103">
        <v>196</v>
      </c>
      <c r="S19" s="103">
        <v>30</v>
      </c>
      <c r="T19" s="101">
        <f t="shared" si="2"/>
        <v>90</v>
      </c>
      <c r="U19" s="102">
        <f t="shared" si="3"/>
        <v>176.85714285714286</v>
      </c>
      <c r="V19" s="100">
        <v>13</v>
      </c>
      <c r="W19" s="106"/>
    </row>
    <row r="20" spans="1:23" ht="15.75">
      <c r="A20" s="98">
        <v>10</v>
      </c>
      <c r="B20" s="99" t="s">
        <v>23</v>
      </c>
      <c r="C20" s="100">
        <f>квалификация!I18</f>
        <v>1135</v>
      </c>
      <c r="D20" s="101">
        <f t="shared" si="0"/>
        <v>2427</v>
      </c>
      <c r="E20" s="102">
        <f t="shared" si="1"/>
        <v>182.07692307692307</v>
      </c>
      <c r="F20" s="103">
        <v>192</v>
      </c>
      <c r="G20" s="103">
        <v>30</v>
      </c>
      <c r="H20" s="103">
        <v>162</v>
      </c>
      <c r="I20" s="103">
        <v>0</v>
      </c>
      <c r="J20" s="103">
        <v>205</v>
      </c>
      <c r="K20" s="103">
        <v>0</v>
      </c>
      <c r="L20" s="103">
        <v>161</v>
      </c>
      <c r="M20" s="103">
        <v>0</v>
      </c>
      <c r="N20" s="103">
        <v>203</v>
      </c>
      <c r="O20" s="103">
        <v>30</v>
      </c>
      <c r="P20" s="103">
        <v>179</v>
      </c>
      <c r="Q20" s="103">
        <v>0</v>
      </c>
      <c r="R20" s="103">
        <v>130</v>
      </c>
      <c r="S20" s="103">
        <v>0</v>
      </c>
      <c r="T20" s="101">
        <f t="shared" si="2"/>
        <v>60</v>
      </c>
      <c r="U20" s="102">
        <f t="shared" si="3"/>
        <v>176</v>
      </c>
      <c r="V20" s="100">
        <v>14</v>
      </c>
      <c r="W20" s="106"/>
    </row>
    <row r="21" spans="1:22" ht="15.75">
      <c r="A21" s="98">
        <v>12</v>
      </c>
      <c r="B21" s="99" t="s">
        <v>25</v>
      </c>
      <c r="C21" s="100">
        <f>квалификация!I20</f>
        <v>1119</v>
      </c>
      <c r="D21" s="101">
        <f t="shared" si="0"/>
        <v>2348</v>
      </c>
      <c r="E21" s="102">
        <f t="shared" si="1"/>
        <v>176</v>
      </c>
      <c r="F21" s="107">
        <v>156</v>
      </c>
      <c r="G21" s="107">
        <v>0</v>
      </c>
      <c r="H21" s="107">
        <v>156</v>
      </c>
      <c r="I21" s="107">
        <v>0</v>
      </c>
      <c r="J21" s="107">
        <v>174</v>
      </c>
      <c r="K21" s="107">
        <v>0</v>
      </c>
      <c r="L21" s="107">
        <v>137</v>
      </c>
      <c r="M21" s="107">
        <v>0</v>
      </c>
      <c r="N21" s="107">
        <v>172</v>
      </c>
      <c r="O21" s="107">
        <v>30</v>
      </c>
      <c r="P21" s="107">
        <v>201</v>
      </c>
      <c r="Q21" s="107">
        <v>30</v>
      </c>
      <c r="R21" s="107">
        <v>173</v>
      </c>
      <c r="S21" s="107">
        <v>0</v>
      </c>
      <c r="T21" s="101">
        <f t="shared" si="2"/>
        <v>60</v>
      </c>
      <c r="U21" s="102">
        <f t="shared" si="3"/>
        <v>167</v>
      </c>
      <c r="V21" s="100">
        <v>15</v>
      </c>
    </row>
    <row r="22" spans="1:22" ht="15.75">
      <c r="A22" s="98">
        <v>13</v>
      </c>
      <c r="B22" s="99" t="s">
        <v>26</v>
      </c>
      <c r="C22" s="100">
        <f>квалификация!I21</f>
        <v>1115</v>
      </c>
      <c r="D22" s="101">
        <f t="shared" si="0"/>
        <v>2329</v>
      </c>
      <c r="E22" s="102">
        <f t="shared" si="1"/>
        <v>174.53846153846155</v>
      </c>
      <c r="F22" s="107">
        <v>169</v>
      </c>
      <c r="G22" s="107">
        <v>0</v>
      </c>
      <c r="H22" s="107">
        <v>152</v>
      </c>
      <c r="I22" s="107">
        <v>0</v>
      </c>
      <c r="J22" s="107">
        <v>155</v>
      </c>
      <c r="K22" s="107">
        <v>0</v>
      </c>
      <c r="L22" s="107">
        <v>171</v>
      </c>
      <c r="M22" s="107">
        <v>30</v>
      </c>
      <c r="N22" s="107">
        <v>116</v>
      </c>
      <c r="O22" s="107">
        <v>0</v>
      </c>
      <c r="P22" s="107">
        <v>245</v>
      </c>
      <c r="Q22" s="107">
        <v>30</v>
      </c>
      <c r="R22" s="107">
        <v>146</v>
      </c>
      <c r="S22" s="107">
        <v>0</v>
      </c>
      <c r="T22" s="101">
        <f t="shared" si="2"/>
        <v>60</v>
      </c>
      <c r="U22" s="102">
        <f t="shared" si="3"/>
        <v>164.85714285714286</v>
      </c>
      <c r="V22" s="100">
        <v>16</v>
      </c>
    </row>
    <row r="23" spans="1:22" ht="15">
      <c r="A23" s="166" t="s">
        <v>75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</row>
    <row r="24" spans="1:22" ht="15.75">
      <c r="A24" s="113">
        <v>1</v>
      </c>
      <c r="B24" s="114" t="s">
        <v>49</v>
      </c>
      <c r="C24" s="100">
        <f>квалификация!I48</f>
        <v>1231</v>
      </c>
      <c r="D24" s="101">
        <f aca="true" t="shared" si="4" ref="D24:D29">SUM(C24,F24:S24)</f>
        <v>2213</v>
      </c>
      <c r="E24" s="102">
        <f aca="true" t="shared" si="5" ref="E24:E29">SUM(C24,F24,H24,J24,L24,N24,P24,R24)/(13-COUNTBLANK(F24:S24)/2)</f>
        <v>193</v>
      </c>
      <c r="F24" s="103">
        <v>138</v>
      </c>
      <c r="G24" s="103">
        <v>0</v>
      </c>
      <c r="H24" s="103">
        <v>194</v>
      </c>
      <c r="I24" s="103">
        <v>30</v>
      </c>
      <c r="J24" s="103">
        <v>191</v>
      </c>
      <c r="K24" s="103">
        <v>0</v>
      </c>
      <c r="L24" s="103">
        <v>190</v>
      </c>
      <c r="M24" s="103">
        <v>30</v>
      </c>
      <c r="N24" s="103">
        <v>179</v>
      </c>
      <c r="O24" s="103">
        <v>30</v>
      </c>
      <c r="P24" s="115"/>
      <c r="Q24" s="115"/>
      <c r="R24" s="115"/>
      <c r="S24" s="115"/>
      <c r="T24" s="101">
        <f aca="true" t="shared" si="6" ref="T24:T29">SUM(G24,I24,K24,M24,O24)</f>
        <v>90</v>
      </c>
      <c r="U24" s="102">
        <f aca="true" t="shared" si="7" ref="U24:U29">IF(F24&lt;&gt;"",AVERAGE(F24,H24,J24,L24,R24),"")</f>
        <v>178.25</v>
      </c>
      <c r="V24" s="100">
        <v>1</v>
      </c>
    </row>
    <row r="25" spans="1:22" ht="15.75">
      <c r="A25" s="113">
        <v>4</v>
      </c>
      <c r="B25" s="114" t="s">
        <v>52</v>
      </c>
      <c r="C25" s="100">
        <f>квалификация!I51</f>
        <v>1053</v>
      </c>
      <c r="D25" s="101">
        <f t="shared" si="4"/>
        <v>2077</v>
      </c>
      <c r="E25" s="102">
        <f t="shared" si="5"/>
        <v>180.63636363636363</v>
      </c>
      <c r="F25" s="103">
        <v>165</v>
      </c>
      <c r="G25" s="103">
        <v>30</v>
      </c>
      <c r="H25" s="103">
        <v>233</v>
      </c>
      <c r="I25" s="103">
        <v>30</v>
      </c>
      <c r="J25" s="103">
        <v>234</v>
      </c>
      <c r="K25" s="103">
        <v>30</v>
      </c>
      <c r="L25" s="103">
        <v>147</v>
      </c>
      <c r="M25" s="103">
        <v>0</v>
      </c>
      <c r="N25" s="103">
        <v>155</v>
      </c>
      <c r="O25" s="103">
        <v>0</v>
      </c>
      <c r="P25" s="115"/>
      <c r="Q25" s="115"/>
      <c r="R25" s="115"/>
      <c r="S25" s="115"/>
      <c r="T25" s="101">
        <f t="shared" si="6"/>
        <v>90</v>
      </c>
      <c r="U25" s="102">
        <f t="shared" si="7"/>
        <v>194.75</v>
      </c>
      <c r="V25" s="100">
        <v>2</v>
      </c>
    </row>
    <row r="26" spans="1:22" ht="15.75">
      <c r="A26" s="113">
        <v>2</v>
      </c>
      <c r="B26" s="114" t="s">
        <v>50</v>
      </c>
      <c r="C26" s="100">
        <f>квалификация!I49</f>
        <v>1098</v>
      </c>
      <c r="D26" s="101">
        <f t="shared" si="4"/>
        <v>2046</v>
      </c>
      <c r="E26" s="102">
        <f t="shared" si="5"/>
        <v>180.54545454545453</v>
      </c>
      <c r="F26" s="103">
        <v>200</v>
      </c>
      <c r="G26" s="104">
        <v>30</v>
      </c>
      <c r="H26" s="103">
        <v>195</v>
      </c>
      <c r="I26" s="103">
        <v>0</v>
      </c>
      <c r="J26" s="103">
        <v>157</v>
      </c>
      <c r="K26" s="103">
        <v>30</v>
      </c>
      <c r="L26" s="103">
        <v>176</v>
      </c>
      <c r="M26" s="105">
        <v>0</v>
      </c>
      <c r="N26" s="105">
        <v>160</v>
      </c>
      <c r="O26" s="105">
        <v>0</v>
      </c>
      <c r="P26" s="116"/>
      <c r="Q26" s="116"/>
      <c r="R26" s="115"/>
      <c r="S26" s="115"/>
      <c r="T26" s="101">
        <f t="shared" si="6"/>
        <v>60</v>
      </c>
      <c r="U26" s="102">
        <f t="shared" si="7"/>
        <v>182</v>
      </c>
      <c r="V26" s="100">
        <v>3</v>
      </c>
    </row>
    <row r="27" spans="1:22" ht="15.75">
      <c r="A27" s="113">
        <v>6</v>
      </c>
      <c r="B27" s="114" t="s">
        <v>54</v>
      </c>
      <c r="C27" s="100">
        <f>квалификация!I53</f>
        <v>1046</v>
      </c>
      <c r="D27" s="101">
        <f t="shared" si="4"/>
        <v>2021</v>
      </c>
      <c r="E27" s="102">
        <f t="shared" si="5"/>
        <v>172.8181818181818</v>
      </c>
      <c r="F27" s="103">
        <v>160</v>
      </c>
      <c r="G27" s="103">
        <v>30</v>
      </c>
      <c r="H27" s="103">
        <v>168</v>
      </c>
      <c r="I27" s="103">
        <v>0</v>
      </c>
      <c r="J27" s="103">
        <v>190</v>
      </c>
      <c r="K27" s="103">
        <v>30</v>
      </c>
      <c r="L27" s="103">
        <v>181</v>
      </c>
      <c r="M27" s="103">
        <v>30</v>
      </c>
      <c r="N27" s="103">
        <v>156</v>
      </c>
      <c r="O27" s="103">
        <v>30</v>
      </c>
      <c r="P27" s="115"/>
      <c r="Q27" s="115"/>
      <c r="R27" s="115"/>
      <c r="S27" s="115"/>
      <c r="T27" s="101">
        <f t="shared" si="6"/>
        <v>120</v>
      </c>
      <c r="U27" s="102">
        <f t="shared" si="7"/>
        <v>174.75</v>
      </c>
      <c r="V27" s="100">
        <v>4</v>
      </c>
    </row>
    <row r="28" spans="1:39" ht="15.75">
      <c r="A28" s="113">
        <v>5</v>
      </c>
      <c r="B28" s="114" t="s">
        <v>53</v>
      </c>
      <c r="C28" s="100">
        <f>квалификация!I52</f>
        <v>1052</v>
      </c>
      <c r="D28" s="101">
        <f t="shared" si="4"/>
        <v>1902</v>
      </c>
      <c r="E28" s="102">
        <f t="shared" si="5"/>
        <v>170.1818181818182</v>
      </c>
      <c r="F28" s="103">
        <v>132</v>
      </c>
      <c r="G28" s="103">
        <v>0</v>
      </c>
      <c r="H28" s="103">
        <v>179</v>
      </c>
      <c r="I28" s="103">
        <v>0</v>
      </c>
      <c r="J28" s="103">
        <v>148</v>
      </c>
      <c r="K28" s="103">
        <v>0</v>
      </c>
      <c r="L28" s="156">
        <v>238</v>
      </c>
      <c r="M28" s="103">
        <v>30</v>
      </c>
      <c r="N28" s="103">
        <v>123</v>
      </c>
      <c r="O28" s="103">
        <v>0</v>
      </c>
      <c r="P28" s="115"/>
      <c r="Q28" s="115"/>
      <c r="R28" s="115"/>
      <c r="S28" s="115"/>
      <c r="T28" s="101">
        <f t="shared" si="6"/>
        <v>30</v>
      </c>
      <c r="U28" s="102">
        <f t="shared" si="7"/>
        <v>174.25</v>
      </c>
      <c r="V28" s="100">
        <v>5</v>
      </c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8"/>
      <c r="AL28" s="118"/>
      <c r="AM28" s="118"/>
    </row>
    <row r="29" spans="1:22" ht="15.75">
      <c r="A29" s="113">
        <v>3</v>
      </c>
      <c r="B29" s="114" t="s">
        <v>51</v>
      </c>
      <c r="C29" s="100">
        <f>квалификация!I50</f>
        <v>1061</v>
      </c>
      <c r="D29" s="101">
        <f t="shared" si="4"/>
        <v>1898</v>
      </c>
      <c r="E29" s="102">
        <f t="shared" si="5"/>
        <v>167.0909090909091</v>
      </c>
      <c r="F29" s="103">
        <v>154</v>
      </c>
      <c r="G29" s="103">
        <v>0</v>
      </c>
      <c r="H29" s="103">
        <v>191</v>
      </c>
      <c r="I29" s="103">
        <v>30</v>
      </c>
      <c r="J29" s="103">
        <v>145</v>
      </c>
      <c r="K29" s="103">
        <v>0</v>
      </c>
      <c r="L29" s="103">
        <v>156</v>
      </c>
      <c r="M29" s="103">
        <v>0</v>
      </c>
      <c r="N29" s="103">
        <v>131</v>
      </c>
      <c r="O29" s="103">
        <v>30</v>
      </c>
      <c r="P29" s="115"/>
      <c r="Q29" s="115"/>
      <c r="R29" s="115"/>
      <c r="S29" s="115"/>
      <c r="T29" s="101">
        <f t="shared" si="6"/>
        <v>60</v>
      </c>
      <c r="U29" s="102">
        <f t="shared" si="7"/>
        <v>161.5</v>
      </c>
      <c r="V29" s="100">
        <v>6</v>
      </c>
    </row>
    <row r="31" spans="1:5" ht="12.75">
      <c r="A31" s="119"/>
      <c r="E31" t="s">
        <v>76</v>
      </c>
    </row>
    <row r="32" ht="12.75">
      <c r="A32" s="119"/>
    </row>
    <row r="33" ht="12.75">
      <c r="A33" s="119"/>
    </row>
    <row r="34" ht="12.75">
      <c r="A34" s="119"/>
    </row>
    <row r="35" ht="12.75">
      <c r="A35" s="119"/>
    </row>
    <row r="36" ht="12.75">
      <c r="A36" s="119"/>
    </row>
    <row r="37" ht="12.75">
      <c r="A37" s="119"/>
    </row>
    <row r="38" ht="12.75">
      <c r="A38" s="119"/>
    </row>
    <row r="39" ht="12.75">
      <c r="A39" s="119"/>
    </row>
    <row r="40" ht="12.75">
      <c r="A40" s="119"/>
    </row>
    <row r="41" ht="12.75">
      <c r="A41" s="119"/>
    </row>
    <row r="42" ht="12.75">
      <c r="A42" s="119"/>
    </row>
  </sheetData>
  <sheetProtection selectLockedCells="1" selectUnlockedCells="1"/>
  <mergeCells count="11">
    <mergeCell ref="F4:S4"/>
    <mergeCell ref="T4:T5"/>
    <mergeCell ref="U4:U5"/>
    <mergeCell ref="V4:V5"/>
    <mergeCell ref="A6:V6"/>
    <mergeCell ref="A23:V23"/>
    <mergeCell ref="A4:A5"/>
    <mergeCell ref="B4:B5"/>
    <mergeCell ref="C4:C5"/>
    <mergeCell ref="D4:D5"/>
    <mergeCell ref="E4:E5"/>
  </mergeCells>
  <conditionalFormatting sqref="A7:B22 A24:B29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tabSelected="1" zoomScale="70" zoomScaleNormal="70" zoomScalePageLayoutView="0" workbookViewId="0" topLeftCell="A5">
      <selection activeCell="M38" sqref="M3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120"/>
      <c r="C2" s="120"/>
      <c r="D2" s="120"/>
      <c r="E2" s="120" t="s">
        <v>76</v>
      </c>
      <c r="F2" s="121" t="s">
        <v>77</v>
      </c>
      <c r="K2" s="2" t="s">
        <v>1</v>
      </c>
    </row>
    <row r="3" ht="14.25" customHeight="1">
      <c r="K3" s="2" t="s">
        <v>2</v>
      </c>
    </row>
    <row r="4" spans="2:6" ht="18">
      <c r="B4" s="122"/>
      <c r="C4" s="123"/>
      <c r="D4" s="123"/>
      <c r="E4" s="123"/>
      <c r="F4" s="122"/>
    </row>
    <row r="5" spans="2:7" ht="18">
      <c r="B5" s="122"/>
      <c r="C5" s="124"/>
      <c r="D5" s="125"/>
      <c r="E5" s="125"/>
      <c r="F5" s="126"/>
      <c r="G5" s="126"/>
    </row>
    <row r="6" spans="2:7" ht="18">
      <c r="B6" s="127">
        <v>4</v>
      </c>
      <c r="C6" s="128" t="str">
        <f>'раунд робин'!B10</f>
        <v>Безотосный А</v>
      </c>
      <c r="D6" s="129">
        <v>194</v>
      </c>
      <c r="E6" s="125"/>
      <c r="F6" s="130"/>
      <c r="G6" s="130"/>
    </row>
    <row r="7" spans="2:8" ht="18">
      <c r="B7" s="123"/>
      <c r="C7" s="131"/>
      <c r="D7" s="132"/>
      <c r="E7" s="133">
        <v>4</v>
      </c>
      <c r="F7" s="134"/>
      <c r="G7" s="125"/>
      <c r="H7" s="135"/>
    </row>
    <row r="8" spans="2:8" ht="18">
      <c r="B8" s="123"/>
      <c r="C8" s="135"/>
      <c r="D8" s="136"/>
      <c r="E8" s="125"/>
      <c r="F8" s="128" t="s">
        <v>78</v>
      </c>
      <c r="G8" s="129">
        <v>178</v>
      </c>
      <c r="H8" s="135"/>
    </row>
    <row r="9" spans="2:10" ht="18">
      <c r="B9" s="123"/>
      <c r="C9" s="135"/>
      <c r="D9" s="136"/>
      <c r="E9" s="125"/>
      <c r="F9" s="137"/>
      <c r="G9" s="132"/>
      <c r="H9" s="138"/>
      <c r="I9" s="124"/>
      <c r="J9" s="106"/>
    </row>
    <row r="10" spans="2:12" ht="18">
      <c r="B10" s="123"/>
      <c r="C10" s="124"/>
      <c r="D10" s="139"/>
      <c r="E10" s="126"/>
      <c r="F10" s="140"/>
      <c r="G10" s="126"/>
      <c r="H10" s="135"/>
      <c r="I10" s="128" t="s">
        <v>79</v>
      </c>
      <c r="J10" s="141">
        <v>209</v>
      </c>
      <c r="K10" s="106"/>
      <c r="L10" s="106"/>
    </row>
    <row r="11" spans="2:12" ht="18">
      <c r="B11" s="127">
        <v>3</v>
      </c>
      <c r="C11" s="128" t="str">
        <f>'раунд робин'!B9</f>
        <v>Мисходжев Р</v>
      </c>
      <c r="D11" s="126">
        <v>190</v>
      </c>
      <c r="E11" s="142">
        <v>2</v>
      </c>
      <c r="F11" s="140"/>
      <c r="G11" s="126"/>
      <c r="H11" s="135"/>
      <c r="I11" s="143"/>
      <c r="J11" s="144"/>
      <c r="K11" s="106"/>
      <c r="L11" s="106"/>
    </row>
    <row r="12" spans="2:12" ht="18">
      <c r="B12" s="123"/>
      <c r="C12" s="131"/>
      <c r="D12" s="125"/>
      <c r="E12" s="126"/>
      <c r="F12" s="145"/>
      <c r="G12" s="129">
        <v>255</v>
      </c>
      <c r="H12" s="146"/>
      <c r="I12" s="147"/>
      <c r="J12" s="144"/>
      <c r="K12" s="106"/>
      <c r="L12" s="128" t="s">
        <v>79</v>
      </c>
    </row>
    <row r="13" spans="2:12" ht="18">
      <c r="B13" s="123"/>
      <c r="C13" s="123"/>
      <c r="D13" s="148"/>
      <c r="E13" s="148"/>
      <c r="F13" s="128" t="str">
        <f>'раунд робин'!B8</f>
        <v>Шукаев М</v>
      </c>
      <c r="G13" s="126"/>
      <c r="H13" s="149">
        <v>1</v>
      </c>
      <c r="I13" s="147"/>
      <c r="J13" s="144"/>
      <c r="K13" s="106"/>
      <c r="L13" s="106"/>
    </row>
    <row r="14" spans="4:12" ht="18">
      <c r="D14" s="130"/>
      <c r="E14" s="130"/>
      <c r="F14" s="150"/>
      <c r="G14" s="125"/>
      <c r="H14" s="146"/>
      <c r="I14" s="151"/>
      <c r="J14" s="144"/>
      <c r="K14" s="106"/>
      <c r="L14" s="106"/>
    </row>
    <row r="15" spans="4:12" ht="18">
      <c r="D15" s="130"/>
      <c r="E15" s="130"/>
      <c r="F15" s="130"/>
      <c r="G15" s="130"/>
      <c r="H15" s="123"/>
      <c r="I15" s="128" t="str">
        <f>'раунд робин'!B7</f>
        <v>Егозарьян А</v>
      </c>
      <c r="J15" s="144">
        <v>181</v>
      </c>
      <c r="K15" s="106"/>
      <c r="L15" s="106"/>
    </row>
    <row r="16" spans="4:12" ht="18">
      <c r="D16" s="130"/>
      <c r="E16" s="130"/>
      <c r="F16" s="130"/>
      <c r="G16" s="130"/>
      <c r="I16" s="131"/>
      <c r="J16" s="144"/>
      <c r="K16" s="106"/>
      <c r="L16" s="106"/>
    </row>
    <row r="17" spans="2:12" ht="20.25">
      <c r="B17" s="120"/>
      <c r="C17" s="120"/>
      <c r="D17" s="121"/>
      <c r="E17" s="121" t="s">
        <v>80</v>
      </c>
      <c r="F17" s="121"/>
      <c r="G17" s="130"/>
      <c r="J17" s="144"/>
      <c r="K17" s="106"/>
      <c r="L17" s="106"/>
    </row>
    <row r="18" spans="4:12" ht="15.75">
      <c r="D18" s="130"/>
      <c r="E18" s="130"/>
      <c r="F18" s="130"/>
      <c r="G18" s="130"/>
      <c r="J18" s="144"/>
      <c r="K18" s="106"/>
      <c r="L18" s="106"/>
    </row>
    <row r="19" spans="2:10" ht="18">
      <c r="B19" s="122"/>
      <c r="C19" s="123"/>
      <c r="D19" s="148"/>
      <c r="E19" s="148"/>
      <c r="F19" s="152"/>
      <c r="G19" s="130"/>
      <c r="J19" s="4"/>
    </row>
    <row r="20" spans="2:10" ht="18">
      <c r="B20" s="122"/>
      <c r="C20" s="124"/>
      <c r="D20" s="125"/>
      <c r="E20" s="125"/>
      <c r="F20" s="126"/>
      <c r="G20" s="126"/>
      <c r="J20" s="4"/>
    </row>
    <row r="21" spans="2:10" ht="18">
      <c r="B21" s="127">
        <v>4</v>
      </c>
      <c r="C21" s="128" t="str">
        <f>'раунд робин'!B27</f>
        <v>Иванова О</v>
      </c>
      <c r="D21" s="129">
        <v>200</v>
      </c>
      <c r="E21" s="125"/>
      <c r="F21" s="130"/>
      <c r="G21" s="130"/>
      <c r="H21" s="130"/>
      <c r="I21" s="130"/>
      <c r="J21" s="4"/>
    </row>
    <row r="22" spans="2:10" ht="18">
      <c r="B22" s="123"/>
      <c r="C22" s="137"/>
      <c r="D22" s="132"/>
      <c r="E22" s="133">
        <v>4</v>
      </c>
      <c r="F22" s="134"/>
      <c r="G22" s="125"/>
      <c r="H22" s="125"/>
      <c r="I22" s="130"/>
      <c r="J22" s="4"/>
    </row>
    <row r="23" spans="2:10" ht="18">
      <c r="B23" s="123"/>
      <c r="C23" s="140"/>
      <c r="D23" s="136"/>
      <c r="E23" s="125"/>
      <c r="F23" s="128" t="s">
        <v>81</v>
      </c>
      <c r="G23" s="129">
        <v>154</v>
      </c>
      <c r="H23" s="125"/>
      <c r="I23" s="130"/>
      <c r="J23" s="4"/>
    </row>
    <row r="24" spans="2:10" ht="18">
      <c r="B24" s="123"/>
      <c r="C24" s="140"/>
      <c r="D24" s="136"/>
      <c r="E24" s="125"/>
      <c r="F24" s="137"/>
      <c r="G24" s="132"/>
      <c r="H24" s="133">
        <v>2</v>
      </c>
      <c r="I24" s="134"/>
      <c r="J24" s="144"/>
    </row>
    <row r="25" spans="2:12" ht="18">
      <c r="B25" s="123"/>
      <c r="C25" s="145"/>
      <c r="D25" s="139">
        <v>168</v>
      </c>
      <c r="E25" s="126"/>
      <c r="F25" s="140"/>
      <c r="G25" s="126"/>
      <c r="H25" s="125"/>
      <c r="I25" s="128" t="s">
        <v>52</v>
      </c>
      <c r="J25" s="141">
        <v>213</v>
      </c>
      <c r="K25" s="106"/>
      <c r="L25" s="106"/>
    </row>
    <row r="26" spans="2:12" ht="18">
      <c r="B26" s="127">
        <v>3</v>
      </c>
      <c r="C26" s="128" t="str">
        <f>'раунд робин'!B26</f>
        <v>Лихолай А</v>
      </c>
      <c r="D26" s="126"/>
      <c r="E26" s="142">
        <v>2</v>
      </c>
      <c r="F26" s="140"/>
      <c r="G26" s="126"/>
      <c r="H26" s="125"/>
      <c r="I26" s="137"/>
      <c r="J26" s="144"/>
      <c r="K26" s="106"/>
      <c r="L26" s="106"/>
    </row>
    <row r="27" spans="2:12" ht="18">
      <c r="B27" s="123"/>
      <c r="C27" s="150"/>
      <c r="D27" s="125"/>
      <c r="E27" s="126"/>
      <c r="F27" s="145"/>
      <c r="G27" s="129">
        <v>215</v>
      </c>
      <c r="H27" s="126"/>
      <c r="I27" s="140"/>
      <c r="J27" s="144"/>
      <c r="K27" s="106"/>
      <c r="L27" s="128" t="s">
        <v>82</v>
      </c>
    </row>
    <row r="28" spans="2:12" ht="18">
      <c r="B28" s="123"/>
      <c r="C28" s="148"/>
      <c r="D28" s="148"/>
      <c r="E28" s="148"/>
      <c r="F28" s="128" t="str">
        <f>'раунд робин'!B25</f>
        <v>Вайнман М</v>
      </c>
      <c r="G28" s="126"/>
      <c r="H28" s="142">
        <v>1</v>
      </c>
      <c r="I28" s="140"/>
      <c r="J28" s="144"/>
      <c r="K28" s="106"/>
      <c r="L28" s="106"/>
    </row>
    <row r="29" spans="3:12" ht="18">
      <c r="C29" s="130"/>
      <c r="D29" s="130"/>
      <c r="E29" s="130"/>
      <c r="F29" s="150"/>
      <c r="G29" s="125"/>
      <c r="H29" s="126"/>
      <c r="I29" s="145"/>
      <c r="J29" s="144"/>
      <c r="K29" s="106"/>
      <c r="L29" s="106"/>
    </row>
    <row r="30" spans="3:12" ht="18">
      <c r="C30" s="130"/>
      <c r="D30" s="130"/>
      <c r="E30" s="130"/>
      <c r="F30" s="130"/>
      <c r="G30" s="130"/>
      <c r="H30" s="148"/>
      <c r="I30" s="128" t="str">
        <f>'раунд робин'!B24</f>
        <v>Корецкая Я</v>
      </c>
      <c r="J30" s="144">
        <v>158</v>
      </c>
      <c r="K30" s="106"/>
      <c r="L30" s="106"/>
    </row>
    <row r="31" spans="9:12" ht="15.75">
      <c r="I31" s="143"/>
      <c r="J31" s="144"/>
      <c r="K31" s="106"/>
      <c r="L31" s="106"/>
    </row>
    <row r="32" spans="7:9" ht="12.75">
      <c r="G32" s="106"/>
      <c r="H32" s="106"/>
      <c r="I32" s="106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2012-01-31T12:33:06Z</dcterms:modified>
  <cp:category/>
  <cp:version/>
  <cp:contentType/>
  <cp:contentStatus/>
</cp:coreProperties>
</file>